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0FB5CA73-CE13-4F27-AB13-9A4524047C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6" r:id="rId1"/>
    <sheet name="table 2" sheetId="8" r:id="rId2"/>
    <sheet name="table 3" sheetId="12" r:id="rId3"/>
    <sheet name="table 4" sheetId="13" r:id="rId4"/>
    <sheet name="table 5" sheetId="14" r:id="rId5"/>
    <sheet name="table 6" sheetId="15" r:id="rId6"/>
    <sheet name="table 7" sheetId="10" r:id="rId7"/>
    <sheet name="table 8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4" l="1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N33" i="13"/>
  <c r="M33" i="13"/>
  <c r="L33" i="13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G24" i="13"/>
  <c r="H24" i="13"/>
  <c r="I24" i="13"/>
  <c r="B7" i="15"/>
  <c r="C7" i="15"/>
  <c r="D7" i="15"/>
  <c r="B8" i="15"/>
  <c r="C8" i="15"/>
  <c r="D8" i="15"/>
  <c r="B4" i="8"/>
  <c r="B54" i="11"/>
  <c r="C54" i="11"/>
  <c r="D54" i="11"/>
  <c r="E54" i="11"/>
  <c r="F54" i="11"/>
  <c r="G54" i="11"/>
  <c r="H54" i="11"/>
  <c r="I54" i="11"/>
  <c r="J54" i="11"/>
  <c r="K54" i="11"/>
  <c r="L54" i="11"/>
  <c r="M54" i="11"/>
  <c r="B55" i="11"/>
  <c r="C55" i="11"/>
  <c r="D55" i="11"/>
  <c r="E55" i="11"/>
  <c r="F55" i="11"/>
  <c r="G55" i="11"/>
  <c r="H55" i="11"/>
  <c r="I55" i="11"/>
  <c r="J55" i="11"/>
  <c r="K55" i="11"/>
  <c r="L55" i="11"/>
  <c r="M55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B66" i="11"/>
  <c r="C66" i="11"/>
  <c r="D66" i="11"/>
  <c r="E66" i="11"/>
  <c r="F66" i="11"/>
  <c r="G66" i="11"/>
  <c r="H66" i="11"/>
  <c r="I66" i="11"/>
  <c r="J66" i="11"/>
  <c r="K66" i="11"/>
  <c r="L66" i="11"/>
  <c r="M66" i="11"/>
  <c r="E8" i="15" l="1"/>
  <c r="E7" i="15"/>
  <c r="F7" i="15"/>
  <c r="F8" i="15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C82" i="11"/>
  <c r="D82" i="11"/>
  <c r="E82" i="11"/>
  <c r="F82" i="11"/>
  <c r="G82" i="11"/>
  <c r="H82" i="11"/>
  <c r="I82" i="11"/>
  <c r="J82" i="11"/>
  <c r="K82" i="11"/>
  <c r="L82" i="11"/>
  <c r="M82" i="11"/>
  <c r="B82" i="11"/>
  <c r="B72" i="11"/>
  <c r="C72" i="11"/>
  <c r="D72" i="11"/>
  <c r="E72" i="11"/>
  <c r="F72" i="11"/>
  <c r="G72" i="11"/>
  <c r="H72" i="11"/>
  <c r="I72" i="11"/>
  <c r="J72" i="11"/>
  <c r="K72" i="11"/>
  <c r="L72" i="11"/>
  <c r="M72" i="11"/>
  <c r="B73" i="11"/>
  <c r="C73" i="11"/>
  <c r="D73" i="11"/>
  <c r="E73" i="11"/>
  <c r="F73" i="11"/>
  <c r="G73" i="11"/>
  <c r="H73" i="11"/>
  <c r="I73" i="11"/>
  <c r="J73" i="11"/>
  <c r="K73" i="11"/>
  <c r="L73" i="11"/>
  <c r="M73" i="11"/>
  <c r="B74" i="11"/>
  <c r="C74" i="11"/>
  <c r="D74" i="11"/>
  <c r="E74" i="11"/>
  <c r="F74" i="11"/>
  <c r="G74" i="11"/>
  <c r="H74" i="11"/>
  <c r="I74" i="11"/>
  <c r="J74" i="11"/>
  <c r="K74" i="11"/>
  <c r="L74" i="11"/>
  <c r="M74" i="11"/>
  <c r="B75" i="11"/>
  <c r="C75" i="11"/>
  <c r="D75" i="11"/>
  <c r="E75" i="11"/>
  <c r="F75" i="11"/>
  <c r="G75" i="11"/>
  <c r="H75" i="11"/>
  <c r="I75" i="11"/>
  <c r="J75" i="11"/>
  <c r="K75" i="11"/>
  <c r="L75" i="11"/>
  <c r="M75" i="11"/>
  <c r="C71" i="11"/>
  <c r="D71" i="11"/>
  <c r="E71" i="11"/>
  <c r="F71" i="11"/>
  <c r="G71" i="11"/>
  <c r="H71" i="11"/>
  <c r="I71" i="11"/>
  <c r="J71" i="11"/>
  <c r="K71" i="11"/>
  <c r="L71" i="11"/>
  <c r="M71" i="11"/>
  <c r="B71" i="11"/>
  <c r="C70" i="11"/>
  <c r="D70" i="11"/>
  <c r="E70" i="11"/>
  <c r="F70" i="11"/>
  <c r="G70" i="11"/>
  <c r="H70" i="11"/>
  <c r="I70" i="11"/>
  <c r="J70" i="11"/>
  <c r="K70" i="11"/>
  <c r="L70" i="11"/>
  <c r="M70" i="11"/>
  <c r="B70" i="11"/>
  <c r="B68" i="11"/>
  <c r="B52" i="11"/>
  <c r="C82" i="10"/>
  <c r="D82" i="10"/>
  <c r="E82" i="10"/>
  <c r="F82" i="10"/>
  <c r="G82" i="10"/>
  <c r="H82" i="10"/>
  <c r="I82" i="10"/>
  <c r="J82" i="10"/>
  <c r="K82" i="10"/>
  <c r="B82" i="10"/>
  <c r="K66" i="10"/>
  <c r="C66" i="10"/>
  <c r="D66" i="10"/>
  <c r="E66" i="10"/>
  <c r="F66" i="10"/>
  <c r="G66" i="10"/>
  <c r="H66" i="10"/>
  <c r="I66" i="10"/>
  <c r="J66" i="10"/>
  <c r="B66" i="10"/>
  <c r="A82" i="10"/>
  <c r="A66" i="10"/>
  <c r="A50" i="10"/>
  <c r="A33" i="10"/>
  <c r="A77" i="14"/>
  <c r="A62" i="14"/>
  <c r="A47" i="14"/>
  <c r="A31" i="14"/>
  <c r="C70" i="10"/>
  <c r="D70" i="10"/>
  <c r="E70" i="10"/>
  <c r="F70" i="10"/>
  <c r="G70" i="10"/>
  <c r="H70" i="10"/>
  <c r="I70" i="10"/>
  <c r="J70" i="10"/>
  <c r="K70" i="10"/>
  <c r="C71" i="10"/>
  <c r="D71" i="10"/>
  <c r="E71" i="10"/>
  <c r="F71" i="10"/>
  <c r="G71" i="10"/>
  <c r="H71" i="10"/>
  <c r="I71" i="10"/>
  <c r="J71" i="10"/>
  <c r="K71" i="10"/>
  <c r="C72" i="10"/>
  <c r="D72" i="10"/>
  <c r="E72" i="10"/>
  <c r="F72" i="10"/>
  <c r="G72" i="10"/>
  <c r="H72" i="10"/>
  <c r="I72" i="10"/>
  <c r="J72" i="10"/>
  <c r="K72" i="10"/>
  <c r="C73" i="10"/>
  <c r="D73" i="10"/>
  <c r="E73" i="10"/>
  <c r="F73" i="10"/>
  <c r="G73" i="10"/>
  <c r="H73" i="10"/>
  <c r="I73" i="10"/>
  <c r="J73" i="10"/>
  <c r="K73" i="10"/>
  <c r="C74" i="10"/>
  <c r="D74" i="10"/>
  <c r="E74" i="10"/>
  <c r="F74" i="10"/>
  <c r="G74" i="10"/>
  <c r="H74" i="10"/>
  <c r="I74" i="10"/>
  <c r="J74" i="10"/>
  <c r="K74" i="10"/>
  <c r="C75" i="10"/>
  <c r="D75" i="10"/>
  <c r="E75" i="10"/>
  <c r="F75" i="10"/>
  <c r="G75" i="10"/>
  <c r="H75" i="10"/>
  <c r="I75" i="10"/>
  <c r="J75" i="10"/>
  <c r="K75" i="10"/>
  <c r="B72" i="10"/>
  <c r="B73" i="10"/>
  <c r="B74" i="10"/>
  <c r="B75" i="10"/>
  <c r="B70" i="10"/>
  <c r="B56" i="10"/>
  <c r="C56" i="10"/>
  <c r="D56" i="10"/>
  <c r="E56" i="10"/>
  <c r="F56" i="10"/>
  <c r="G56" i="10"/>
  <c r="H56" i="10"/>
  <c r="I56" i="10"/>
  <c r="J56" i="10"/>
  <c r="K56" i="10"/>
  <c r="B57" i="10"/>
  <c r="C57" i="10"/>
  <c r="D57" i="10"/>
  <c r="E57" i="10"/>
  <c r="F57" i="10"/>
  <c r="G57" i="10"/>
  <c r="H57" i="10"/>
  <c r="I57" i="10"/>
  <c r="J57" i="10"/>
  <c r="K57" i="10"/>
  <c r="B58" i="10"/>
  <c r="C58" i="10"/>
  <c r="D58" i="10"/>
  <c r="E58" i="10"/>
  <c r="F58" i="10"/>
  <c r="G58" i="10"/>
  <c r="H58" i="10"/>
  <c r="I58" i="10"/>
  <c r="J58" i="10"/>
  <c r="K58" i="10"/>
  <c r="B59" i="10"/>
  <c r="C59" i="10"/>
  <c r="D59" i="10"/>
  <c r="E59" i="10"/>
  <c r="F59" i="10"/>
  <c r="G59" i="10"/>
  <c r="H59" i="10"/>
  <c r="I59" i="10"/>
  <c r="J59" i="10"/>
  <c r="K59" i="10"/>
  <c r="C55" i="10"/>
  <c r="D55" i="10"/>
  <c r="E55" i="10"/>
  <c r="F55" i="10"/>
  <c r="G55" i="10"/>
  <c r="H55" i="10"/>
  <c r="I55" i="10"/>
  <c r="J55" i="10"/>
  <c r="K55" i="10"/>
  <c r="B55" i="10"/>
  <c r="C54" i="10"/>
  <c r="D54" i="10"/>
  <c r="E54" i="10"/>
  <c r="F54" i="10"/>
  <c r="G54" i="10"/>
  <c r="H54" i="10"/>
  <c r="I54" i="10"/>
  <c r="J54" i="10"/>
  <c r="K54" i="10"/>
  <c r="B54" i="10"/>
  <c r="B68" i="10"/>
  <c r="B52" i="10"/>
  <c r="G23" i="15"/>
  <c r="H23" i="15"/>
  <c r="I23" i="15"/>
  <c r="G24" i="15"/>
  <c r="H24" i="15"/>
  <c r="I24" i="15"/>
  <c r="G25" i="15"/>
  <c r="H25" i="15"/>
  <c r="I25" i="15"/>
  <c r="G26" i="15"/>
  <c r="H26" i="15"/>
  <c r="I26" i="15"/>
  <c r="K26" i="15" s="1"/>
  <c r="G27" i="15"/>
  <c r="H27" i="15"/>
  <c r="I27" i="15"/>
  <c r="G28" i="15"/>
  <c r="H28" i="15"/>
  <c r="I28" i="15"/>
  <c r="G29" i="15"/>
  <c r="H29" i="15"/>
  <c r="I29" i="15"/>
  <c r="G30" i="15"/>
  <c r="H30" i="15"/>
  <c r="I30" i="15"/>
  <c r="G31" i="15"/>
  <c r="H31" i="15"/>
  <c r="I31" i="15"/>
  <c r="G32" i="15"/>
  <c r="H32" i="15"/>
  <c r="I32" i="15"/>
  <c r="I22" i="15"/>
  <c r="I21" i="15"/>
  <c r="H22" i="15"/>
  <c r="H21" i="15"/>
  <c r="H33" i="15" s="1"/>
  <c r="G22" i="15"/>
  <c r="G21" i="15"/>
  <c r="B23" i="15"/>
  <c r="C23" i="15"/>
  <c r="D23" i="15"/>
  <c r="B24" i="15"/>
  <c r="C24" i="15"/>
  <c r="D24" i="15"/>
  <c r="B25" i="15"/>
  <c r="C25" i="15"/>
  <c r="D25" i="15"/>
  <c r="B26" i="15"/>
  <c r="C26" i="15"/>
  <c r="D26" i="15"/>
  <c r="B27" i="15"/>
  <c r="C27" i="15"/>
  <c r="D27" i="15"/>
  <c r="B28" i="15"/>
  <c r="C28" i="15"/>
  <c r="D28" i="15"/>
  <c r="B29" i="15"/>
  <c r="C29" i="15"/>
  <c r="D29" i="15"/>
  <c r="B30" i="15"/>
  <c r="C30" i="15"/>
  <c r="D30" i="15"/>
  <c r="B31" i="15"/>
  <c r="C31" i="15"/>
  <c r="D31" i="15"/>
  <c r="B32" i="15"/>
  <c r="C32" i="15"/>
  <c r="D32" i="15"/>
  <c r="D22" i="15"/>
  <c r="D21" i="15"/>
  <c r="C22" i="15"/>
  <c r="C21" i="15"/>
  <c r="B22" i="15"/>
  <c r="B21" i="15"/>
  <c r="G7" i="15"/>
  <c r="H7" i="15"/>
  <c r="I7" i="15"/>
  <c r="G8" i="15"/>
  <c r="H8" i="15"/>
  <c r="I8" i="15"/>
  <c r="G9" i="15"/>
  <c r="H9" i="15"/>
  <c r="I9" i="15"/>
  <c r="G10" i="15"/>
  <c r="H10" i="15"/>
  <c r="I10" i="15"/>
  <c r="G11" i="15"/>
  <c r="H11" i="15"/>
  <c r="I11" i="15"/>
  <c r="G12" i="15"/>
  <c r="H12" i="15"/>
  <c r="I12" i="15"/>
  <c r="G13" i="15"/>
  <c r="H13" i="15"/>
  <c r="I13" i="15"/>
  <c r="G14" i="15"/>
  <c r="H14" i="15"/>
  <c r="I14" i="15"/>
  <c r="G15" i="15"/>
  <c r="H15" i="15"/>
  <c r="I15" i="15"/>
  <c r="G16" i="15"/>
  <c r="H16" i="15"/>
  <c r="I16" i="15"/>
  <c r="I6" i="15"/>
  <c r="I5" i="15"/>
  <c r="H6" i="15"/>
  <c r="H5" i="15"/>
  <c r="G6" i="15"/>
  <c r="G5" i="15"/>
  <c r="B9" i="15"/>
  <c r="C9" i="15"/>
  <c r="D9" i="15"/>
  <c r="B10" i="15"/>
  <c r="C10" i="15"/>
  <c r="D10" i="15"/>
  <c r="B11" i="15"/>
  <c r="C11" i="15"/>
  <c r="D11" i="15"/>
  <c r="B12" i="15"/>
  <c r="C12" i="15"/>
  <c r="D12" i="15"/>
  <c r="B13" i="15"/>
  <c r="C13" i="15"/>
  <c r="D13" i="15"/>
  <c r="B14" i="15"/>
  <c r="C14" i="15"/>
  <c r="D14" i="15"/>
  <c r="B15" i="15"/>
  <c r="C15" i="15"/>
  <c r="D15" i="15"/>
  <c r="B16" i="15"/>
  <c r="C16" i="15"/>
  <c r="D16" i="15"/>
  <c r="D6" i="15"/>
  <c r="D5" i="15"/>
  <c r="C6" i="15"/>
  <c r="C5" i="15"/>
  <c r="B6" i="15"/>
  <c r="B5" i="15"/>
  <c r="F4" i="15"/>
  <c r="F20" i="15" s="1"/>
  <c r="E4" i="15"/>
  <c r="E20" i="15" s="1"/>
  <c r="D4" i="15"/>
  <c r="D20" i="15" s="1"/>
  <c r="C4" i="15"/>
  <c r="C20" i="15" s="1"/>
  <c r="B4" i="15"/>
  <c r="B20" i="15" s="1"/>
  <c r="J26" i="15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B64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B33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D77" i="14"/>
  <c r="E77" i="14"/>
  <c r="F77" i="14"/>
  <c r="G77" i="14"/>
  <c r="B46" i="14"/>
  <c r="Q35" i="14"/>
  <c r="Q36" i="14"/>
  <c r="Q37" i="14"/>
  <c r="Q38" i="14"/>
  <c r="Q39" i="14"/>
  <c r="Q40" i="14"/>
  <c r="Q71" i="14" s="1"/>
  <c r="Q41" i="14"/>
  <c r="Q42" i="14"/>
  <c r="Q43" i="14"/>
  <c r="Q44" i="14"/>
  <c r="Q45" i="14"/>
  <c r="Q34" i="14"/>
  <c r="B71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P15" i="14"/>
  <c r="P77" i="14" s="1"/>
  <c r="O15" i="14"/>
  <c r="O77" i="14" s="1"/>
  <c r="N15" i="14"/>
  <c r="N77" i="14" s="1"/>
  <c r="M15" i="14"/>
  <c r="M77" i="14" s="1"/>
  <c r="L15" i="14"/>
  <c r="L77" i="14" s="1"/>
  <c r="K15" i="14"/>
  <c r="K77" i="14" s="1"/>
  <c r="J15" i="14"/>
  <c r="J77" i="14" s="1"/>
  <c r="I15" i="14"/>
  <c r="I77" i="14" s="1"/>
  <c r="H15" i="14"/>
  <c r="H77" i="14" s="1"/>
  <c r="G15" i="14"/>
  <c r="G62" i="14" s="1"/>
  <c r="F15" i="14"/>
  <c r="F62" i="14" s="1"/>
  <c r="E15" i="14"/>
  <c r="E62" i="14" s="1"/>
  <c r="D15" i="14"/>
  <c r="C15" i="14"/>
  <c r="C77" i="14" s="1"/>
  <c r="B15" i="14"/>
  <c r="Q14" i="14"/>
  <c r="Q13" i="14"/>
  <c r="Q12" i="14"/>
  <c r="Q11" i="14"/>
  <c r="Q10" i="14"/>
  <c r="Q9" i="14"/>
  <c r="Q8" i="14"/>
  <c r="Q7" i="14"/>
  <c r="Q6" i="14"/>
  <c r="Q5" i="14"/>
  <c r="Q4" i="14"/>
  <c r="Q3" i="14"/>
  <c r="F4" i="8"/>
  <c r="F20" i="8" s="1"/>
  <c r="E4" i="8"/>
  <c r="O20" i="8" s="1"/>
  <c r="D4" i="8"/>
  <c r="I20" i="8" s="1"/>
  <c r="C4" i="8"/>
  <c r="H20" i="8" s="1"/>
  <c r="L4" i="8"/>
  <c r="F4" i="13"/>
  <c r="K20" i="13" s="1"/>
  <c r="E4" i="13"/>
  <c r="J20" i="13" s="1"/>
  <c r="D4" i="13"/>
  <c r="D20" i="13" s="1"/>
  <c r="C4" i="13"/>
  <c r="H20" i="13" s="1"/>
  <c r="B4" i="13"/>
  <c r="L4" i="13" s="1"/>
  <c r="L20" i="8"/>
  <c r="N16" i="13"/>
  <c r="M16" i="13"/>
  <c r="L16" i="13"/>
  <c r="N15" i="13"/>
  <c r="M15" i="13"/>
  <c r="L15" i="13"/>
  <c r="N14" i="13"/>
  <c r="M14" i="13"/>
  <c r="L14" i="13"/>
  <c r="N13" i="13"/>
  <c r="M13" i="13"/>
  <c r="L13" i="13"/>
  <c r="N12" i="13"/>
  <c r="M12" i="13"/>
  <c r="L12" i="13"/>
  <c r="N11" i="13"/>
  <c r="M11" i="13"/>
  <c r="L11" i="13"/>
  <c r="N10" i="13"/>
  <c r="M10" i="13"/>
  <c r="L10" i="13"/>
  <c r="N9" i="13"/>
  <c r="M9" i="13"/>
  <c r="L9" i="13"/>
  <c r="N8" i="13"/>
  <c r="M8" i="13"/>
  <c r="L8" i="13"/>
  <c r="N7" i="13"/>
  <c r="M7" i="13"/>
  <c r="L7" i="13"/>
  <c r="N6" i="13"/>
  <c r="P6" i="13" s="1"/>
  <c r="M6" i="13"/>
  <c r="L6" i="13"/>
  <c r="N5" i="13"/>
  <c r="M5" i="13"/>
  <c r="L5" i="13"/>
  <c r="I32" i="13"/>
  <c r="H32" i="13"/>
  <c r="G32" i="13"/>
  <c r="D32" i="13"/>
  <c r="C32" i="13"/>
  <c r="B32" i="13"/>
  <c r="I31" i="13"/>
  <c r="H31" i="13"/>
  <c r="G31" i="13"/>
  <c r="D31" i="13"/>
  <c r="C31" i="13"/>
  <c r="B31" i="13"/>
  <c r="I30" i="13"/>
  <c r="H30" i="13"/>
  <c r="G30" i="13"/>
  <c r="D30" i="13"/>
  <c r="C30" i="13"/>
  <c r="B30" i="13"/>
  <c r="I29" i="13"/>
  <c r="H29" i="13"/>
  <c r="G29" i="13"/>
  <c r="D29" i="13"/>
  <c r="C29" i="13"/>
  <c r="B29" i="13"/>
  <c r="I28" i="13"/>
  <c r="H28" i="13"/>
  <c r="G28" i="13"/>
  <c r="D28" i="13"/>
  <c r="C28" i="13"/>
  <c r="B28" i="13"/>
  <c r="I27" i="13"/>
  <c r="H27" i="13"/>
  <c r="G27" i="13"/>
  <c r="D27" i="13"/>
  <c r="C27" i="13"/>
  <c r="B27" i="13"/>
  <c r="I26" i="13"/>
  <c r="H26" i="13"/>
  <c r="G26" i="13"/>
  <c r="D26" i="13"/>
  <c r="C26" i="13"/>
  <c r="B26" i="13"/>
  <c r="I25" i="13"/>
  <c r="H25" i="13"/>
  <c r="G25" i="13"/>
  <c r="D25" i="13"/>
  <c r="C25" i="13"/>
  <c r="B25" i="13"/>
  <c r="D24" i="13"/>
  <c r="C24" i="13"/>
  <c r="B24" i="13"/>
  <c r="I23" i="13"/>
  <c r="H23" i="13"/>
  <c r="G23" i="13"/>
  <c r="D23" i="13"/>
  <c r="C23" i="13"/>
  <c r="B23" i="13"/>
  <c r="I22" i="13"/>
  <c r="H22" i="13"/>
  <c r="G22" i="13"/>
  <c r="D22" i="13"/>
  <c r="C22" i="13"/>
  <c r="B22" i="13"/>
  <c r="I21" i="13"/>
  <c r="H21" i="13"/>
  <c r="G21" i="13"/>
  <c r="D21" i="13"/>
  <c r="C21" i="13"/>
  <c r="B21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I7" i="13"/>
  <c r="H7" i="13"/>
  <c r="G7" i="13"/>
  <c r="I6" i="13"/>
  <c r="H6" i="13"/>
  <c r="G6" i="13"/>
  <c r="I5" i="13"/>
  <c r="H5" i="13"/>
  <c r="G5" i="13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B33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B17" i="12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U34" i="6"/>
  <c r="U35" i="6"/>
  <c r="D6" i="8" s="1"/>
  <c r="U36" i="6"/>
  <c r="D7" i="8" s="1"/>
  <c r="U43" i="6"/>
  <c r="D14" i="8" s="1"/>
  <c r="B33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B17" i="6"/>
  <c r="A77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B71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B70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B69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B67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A62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M77" i="12"/>
  <c r="L77" i="12"/>
  <c r="K77" i="12"/>
  <c r="A47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U45" i="12"/>
  <c r="U44" i="12"/>
  <c r="U43" i="12"/>
  <c r="U42" i="12"/>
  <c r="U41" i="12"/>
  <c r="U40" i="12"/>
  <c r="D11" i="13" s="1"/>
  <c r="U39" i="12"/>
  <c r="U38" i="12"/>
  <c r="D9" i="13" s="1"/>
  <c r="U37" i="12"/>
  <c r="U36" i="12"/>
  <c r="U35" i="12"/>
  <c r="U66" i="12" s="1"/>
  <c r="U34" i="12"/>
  <c r="P62" i="12"/>
  <c r="O62" i="12"/>
  <c r="N62" i="12"/>
  <c r="F62" i="12"/>
  <c r="A31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U29" i="12"/>
  <c r="U28" i="12"/>
  <c r="U27" i="12"/>
  <c r="U26" i="12"/>
  <c r="U25" i="12"/>
  <c r="U24" i="12"/>
  <c r="U23" i="12"/>
  <c r="U22" i="12"/>
  <c r="U21" i="12"/>
  <c r="U20" i="12"/>
  <c r="C7" i="13" s="1"/>
  <c r="U19" i="12"/>
  <c r="U18" i="12"/>
  <c r="T15" i="12"/>
  <c r="T77" i="12" s="1"/>
  <c r="S15" i="12"/>
  <c r="S77" i="12" s="1"/>
  <c r="R15" i="12"/>
  <c r="R77" i="12" s="1"/>
  <c r="Q15" i="12"/>
  <c r="Q77" i="12" s="1"/>
  <c r="P15" i="12"/>
  <c r="P77" i="12" s="1"/>
  <c r="O15" i="12"/>
  <c r="O77" i="12" s="1"/>
  <c r="N15" i="12"/>
  <c r="N77" i="12" s="1"/>
  <c r="M15" i="12"/>
  <c r="M62" i="12" s="1"/>
  <c r="L15" i="12"/>
  <c r="L62" i="12" s="1"/>
  <c r="K15" i="12"/>
  <c r="K62" i="12" s="1"/>
  <c r="J15" i="12"/>
  <c r="J77" i="12" s="1"/>
  <c r="I15" i="12"/>
  <c r="I77" i="12" s="1"/>
  <c r="H15" i="12"/>
  <c r="H77" i="12" s="1"/>
  <c r="G15" i="12"/>
  <c r="G77" i="12" s="1"/>
  <c r="F15" i="12"/>
  <c r="F77" i="12" s="1"/>
  <c r="E15" i="12"/>
  <c r="E77" i="12" s="1"/>
  <c r="D15" i="12"/>
  <c r="D77" i="12" s="1"/>
  <c r="C15" i="12"/>
  <c r="C77" i="12" s="1"/>
  <c r="B15" i="12"/>
  <c r="B77" i="12" s="1"/>
  <c r="U14" i="12"/>
  <c r="B16" i="13" s="1"/>
  <c r="U13" i="12"/>
  <c r="B15" i="13" s="1"/>
  <c r="U12" i="12"/>
  <c r="B14" i="13" s="1"/>
  <c r="U11" i="12"/>
  <c r="B13" i="13" s="1"/>
  <c r="U10" i="12"/>
  <c r="B12" i="13" s="1"/>
  <c r="U9" i="12"/>
  <c r="B11" i="13" s="1"/>
  <c r="U8" i="12"/>
  <c r="B10" i="13" s="1"/>
  <c r="U7" i="12"/>
  <c r="B9" i="13" s="1"/>
  <c r="U6" i="12"/>
  <c r="B8" i="13" s="1"/>
  <c r="U5" i="12"/>
  <c r="B7" i="13" s="1"/>
  <c r="U4" i="12"/>
  <c r="B6" i="13" s="1"/>
  <c r="U3" i="12"/>
  <c r="B5" i="13" s="1"/>
  <c r="G5" i="8"/>
  <c r="L23" i="8"/>
  <c r="M23" i="8"/>
  <c r="N23" i="8"/>
  <c r="L24" i="8"/>
  <c r="M24" i="8"/>
  <c r="N24" i="8"/>
  <c r="L25" i="8"/>
  <c r="M25" i="8"/>
  <c r="N25" i="8"/>
  <c r="L26" i="8"/>
  <c r="M26" i="8"/>
  <c r="N26" i="8"/>
  <c r="L27" i="8"/>
  <c r="M27" i="8"/>
  <c r="N27" i="8"/>
  <c r="L28" i="8"/>
  <c r="M28" i="8"/>
  <c r="N28" i="8"/>
  <c r="L29" i="8"/>
  <c r="M29" i="8"/>
  <c r="N29" i="8"/>
  <c r="L30" i="8"/>
  <c r="M30" i="8"/>
  <c r="N30" i="8"/>
  <c r="L31" i="8"/>
  <c r="M31" i="8"/>
  <c r="N31" i="8"/>
  <c r="L32" i="8"/>
  <c r="M32" i="8"/>
  <c r="N32" i="8"/>
  <c r="N22" i="8"/>
  <c r="N21" i="8"/>
  <c r="M22" i="8"/>
  <c r="M21" i="8"/>
  <c r="M33" i="8" s="1"/>
  <c r="L22" i="8"/>
  <c r="L21" i="8"/>
  <c r="L33" i="8" s="1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I22" i="8"/>
  <c r="I21" i="8"/>
  <c r="I33" i="8" s="1"/>
  <c r="H22" i="8"/>
  <c r="H21" i="8"/>
  <c r="G22" i="8"/>
  <c r="G21" i="8"/>
  <c r="G33" i="8" s="1"/>
  <c r="B23" i="8"/>
  <c r="C23" i="8"/>
  <c r="D23" i="8"/>
  <c r="B24" i="8"/>
  <c r="C24" i="8"/>
  <c r="D24" i="8"/>
  <c r="B25" i="8"/>
  <c r="C25" i="8"/>
  <c r="D25" i="8"/>
  <c r="B26" i="8"/>
  <c r="C26" i="8"/>
  <c r="D26" i="8"/>
  <c r="B27" i="8"/>
  <c r="C27" i="8"/>
  <c r="D27" i="8"/>
  <c r="B28" i="8"/>
  <c r="C28" i="8"/>
  <c r="D28" i="8"/>
  <c r="B29" i="8"/>
  <c r="C29" i="8"/>
  <c r="D29" i="8"/>
  <c r="B30" i="8"/>
  <c r="C30" i="8"/>
  <c r="D30" i="8"/>
  <c r="B31" i="8"/>
  <c r="C31" i="8"/>
  <c r="D31" i="8"/>
  <c r="B32" i="8"/>
  <c r="C32" i="8"/>
  <c r="D32" i="8"/>
  <c r="D22" i="8"/>
  <c r="F22" i="8" s="1"/>
  <c r="D21" i="8"/>
  <c r="C22" i="8"/>
  <c r="C21" i="8"/>
  <c r="B22" i="8"/>
  <c r="B21" i="8"/>
  <c r="L7" i="8"/>
  <c r="M7" i="8"/>
  <c r="N7" i="8"/>
  <c r="L8" i="8"/>
  <c r="M8" i="8"/>
  <c r="N8" i="8"/>
  <c r="L9" i="8"/>
  <c r="M9" i="8"/>
  <c r="N9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N6" i="8"/>
  <c r="N5" i="8"/>
  <c r="M6" i="8"/>
  <c r="M5" i="8"/>
  <c r="L6" i="8"/>
  <c r="L5" i="8"/>
  <c r="G7" i="8"/>
  <c r="H7" i="8"/>
  <c r="I7" i="8"/>
  <c r="G8" i="8"/>
  <c r="H8" i="8"/>
  <c r="I8" i="8"/>
  <c r="G9" i="8"/>
  <c r="H9" i="8"/>
  <c r="I9" i="8"/>
  <c r="G10" i="8"/>
  <c r="J10" i="8" s="1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I6" i="8"/>
  <c r="I5" i="8"/>
  <c r="H6" i="8"/>
  <c r="H5" i="8"/>
  <c r="G6" i="8"/>
  <c r="A77" i="6"/>
  <c r="A62" i="6"/>
  <c r="A47" i="6"/>
  <c r="A31" i="6"/>
  <c r="U37" i="6"/>
  <c r="D8" i="8" s="1"/>
  <c r="U38" i="6"/>
  <c r="D9" i="8" s="1"/>
  <c r="U39" i="6"/>
  <c r="D10" i="8" s="1"/>
  <c r="U40" i="6"/>
  <c r="D11" i="8" s="1"/>
  <c r="U41" i="6"/>
  <c r="D12" i="8" s="1"/>
  <c r="U42" i="6"/>
  <c r="D13" i="8" s="1"/>
  <c r="U44" i="6"/>
  <c r="D15" i="8" s="1"/>
  <c r="U45" i="6"/>
  <c r="U20" i="6"/>
  <c r="C7" i="8" s="1"/>
  <c r="U21" i="6"/>
  <c r="C8" i="8" s="1"/>
  <c r="U22" i="6"/>
  <c r="C9" i="8" s="1"/>
  <c r="U23" i="6"/>
  <c r="C10" i="8" s="1"/>
  <c r="U24" i="6"/>
  <c r="C11" i="8" s="1"/>
  <c r="U25" i="6"/>
  <c r="C12" i="8" s="1"/>
  <c r="U26" i="6"/>
  <c r="C13" i="8" s="1"/>
  <c r="U27" i="6"/>
  <c r="C14" i="8" s="1"/>
  <c r="U28" i="6"/>
  <c r="C15" i="8" s="1"/>
  <c r="U29" i="6"/>
  <c r="C16" i="8" s="1"/>
  <c r="U19" i="6"/>
  <c r="C6" i="8" s="1"/>
  <c r="U18" i="6"/>
  <c r="U5" i="6"/>
  <c r="B7" i="8" s="1"/>
  <c r="U6" i="6"/>
  <c r="B8" i="8" s="1"/>
  <c r="U7" i="6"/>
  <c r="B9" i="8" s="1"/>
  <c r="U8" i="6"/>
  <c r="B10" i="8" s="1"/>
  <c r="U9" i="6"/>
  <c r="B11" i="8" s="1"/>
  <c r="U10" i="6"/>
  <c r="B12" i="8" s="1"/>
  <c r="U11" i="6"/>
  <c r="B13" i="8" s="1"/>
  <c r="U12" i="6"/>
  <c r="B14" i="8" s="1"/>
  <c r="U13" i="6"/>
  <c r="B15" i="8" s="1"/>
  <c r="U14" i="6"/>
  <c r="B16" i="8" s="1"/>
  <c r="U4" i="6"/>
  <c r="B6" i="8" s="1"/>
  <c r="U3" i="6"/>
  <c r="B5" i="8" s="1"/>
  <c r="Q62" i="12" l="1"/>
  <c r="H17" i="13"/>
  <c r="C5" i="13"/>
  <c r="U31" i="12"/>
  <c r="B62" i="12"/>
  <c r="R62" i="12"/>
  <c r="G17" i="13"/>
  <c r="B17" i="13"/>
  <c r="U51" i="12"/>
  <c r="C62" i="12"/>
  <c r="S62" i="12"/>
  <c r="D62" i="12"/>
  <c r="T62" i="12"/>
  <c r="B33" i="13"/>
  <c r="U53" i="12"/>
  <c r="E62" i="12"/>
  <c r="C33" i="13"/>
  <c r="U55" i="12"/>
  <c r="G62" i="12"/>
  <c r="U67" i="12"/>
  <c r="G33" i="13"/>
  <c r="U56" i="12"/>
  <c r="H62" i="12"/>
  <c r="U68" i="12"/>
  <c r="H33" i="13"/>
  <c r="I62" i="12"/>
  <c r="L17" i="13"/>
  <c r="J62" i="12"/>
  <c r="U70" i="12"/>
  <c r="M17" i="13"/>
  <c r="I17" i="13"/>
  <c r="D33" i="13"/>
  <c r="D5" i="13"/>
  <c r="U47" i="12"/>
  <c r="I33" i="13"/>
  <c r="N17" i="13"/>
  <c r="C5" i="8"/>
  <c r="C17" i="8" s="1"/>
  <c r="U31" i="6"/>
  <c r="L17" i="8"/>
  <c r="G17" i="8"/>
  <c r="P22" i="8"/>
  <c r="M17" i="8"/>
  <c r="B17" i="8"/>
  <c r="B33" i="8"/>
  <c r="P6" i="8"/>
  <c r="C33" i="8"/>
  <c r="K6" i="8"/>
  <c r="H17" i="8"/>
  <c r="H33" i="8"/>
  <c r="I17" i="8"/>
  <c r="N33" i="8"/>
  <c r="U47" i="6"/>
  <c r="N17" i="8"/>
  <c r="D33" i="8"/>
  <c r="J62" i="14"/>
  <c r="Q31" i="14"/>
  <c r="B17" i="15"/>
  <c r="H17" i="15"/>
  <c r="Q53" i="14"/>
  <c r="Q54" i="14"/>
  <c r="C17" i="15"/>
  <c r="B33" i="15"/>
  <c r="Q55" i="14"/>
  <c r="C33" i="15"/>
  <c r="G17" i="15"/>
  <c r="G33" i="15"/>
  <c r="I33" i="15"/>
  <c r="Q47" i="14"/>
  <c r="Q77" i="14" s="1"/>
  <c r="I17" i="15"/>
  <c r="D17" i="15"/>
  <c r="D33" i="15"/>
  <c r="K27" i="15"/>
  <c r="K11" i="15"/>
  <c r="Q70" i="14"/>
  <c r="F9" i="15"/>
  <c r="F23" i="15"/>
  <c r="K7" i="15"/>
  <c r="F5" i="15"/>
  <c r="E26" i="15"/>
  <c r="E10" i="15"/>
  <c r="J10" i="15"/>
  <c r="J25" i="15"/>
  <c r="J24" i="15"/>
  <c r="E24" i="15"/>
  <c r="J23" i="15"/>
  <c r="J6" i="15"/>
  <c r="K10" i="15"/>
  <c r="F26" i="15"/>
  <c r="K24" i="15"/>
  <c r="F6" i="15"/>
  <c r="K6" i="15"/>
  <c r="F22" i="15"/>
  <c r="F26" i="13"/>
  <c r="K9" i="13"/>
  <c r="F24" i="13"/>
  <c r="F23" i="13"/>
  <c r="K6" i="13"/>
  <c r="K21" i="13"/>
  <c r="K5" i="13"/>
  <c r="J27" i="13"/>
  <c r="J26" i="13"/>
  <c r="J25" i="13"/>
  <c r="J7" i="13"/>
  <c r="J22" i="13"/>
  <c r="E21" i="13"/>
  <c r="K11" i="13"/>
  <c r="K25" i="13"/>
  <c r="J5" i="13"/>
  <c r="P27" i="8"/>
  <c r="K11" i="8"/>
  <c r="K25" i="8"/>
  <c r="K9" i="8"/>
  <c r="P8" i="8"/>
  <c r="O10" i="8"/>
  <c r="J26" i="8"/>
  <c r="E26" i="8"/>
  <c r="E9" i="8"/>
  <c r="E8" i="8"/>
  <c r="E7" i="8"/>
  <c r="O6" i="8"/>
  <c r="E11" i="8"/>
  <c r="F11" i="8"/>
  <c r="E10" i="8"/>
  <c r="F10" i="8"/>
  <c r="J25" i="8"/>
  <c r="J9" i="8"/>
  <c r="F9" i="8"/>
  <c r="O8" i="8"/>
  <c r="E24" i="8"/>
  <c r="F8" i="8"/>
  <c r="O7" i="8"/>
  <c r="J23" i="8"/>
  <c r="J7" i="8"/>
  <c r="F7" i="8"/>
  <c r="O22" i="8"/>
  <c r="E22" i="8"/>
  <c r="E6" i="8"/>
  <c r="F6" i="8"/>
  <c r="D10" i="13"/>
  <c r="F10" i="13" s="1"/>
  <c r="K10" i="13"/>
  <c r="C14" i="13"/>
  <c r="F5" i="13"/>
  <c r="E5" i="13"/>
  <c r="D8" i="13"/>
  <c r="F8" i="13" s="1"/>
  <c r="D12" i="13"/>
  <c r="B77" i="14"/>
  <c r="Q67" i="14"/>
  <c r="J10" i="13"/>
  <c r="F27" i="13"/>
  <c r="J9" i="13"/>
  <c r="J8" i="13"/>
  <c r="E24" i="13"/>
  <c r="O7" i="13"/>
  <c r="O11" i="13"/>
  <c r="K22" i="13"/>
  <c r="P8" i="13"/>
  <c r="J22" i="15"/>
  <c r="K8" i="15"/>
  <c r="E11" i="15"/>
  <c r="E27" i="15"/>
  <c r="E23" i="15"/>
  <c r="Q69" i="14"/>
  <c r="K21" i="15"/>
  <c r="J8" i="15"/>
  <c r="E9" i="15"/>
  <c r="K25" i="15"/>
  <c r="F24" i="15"/>
  <c r="F27" i="15"/>
  <c r="K23" i="15"/>
  <c r="J7" i="15"/>
  <c r="Q46" i="14"/>
  <c r="K5" i="15"/>
  <c r="F21" i="15"/>
  <c r="E6" i="15"/>
  <c r="E21" i="15"/>
  <c r="K9" i="15"/>
  <c r="F25" i="15"/>
  <c r="J9" i="15"/>
  <c r="E25" i="15"/>
  <c r="Q56" i="14"/>
  <c r="F11" i="15"/>
  <c r="J11" i="15"/>
  <c r="U69" i="12"/>
  <c r="D6" i="13"/>
  <c r="F6" i="13" s="1"/>
  <c r="C8" i="13"/>
  <c r="E8" i="13" s="1"/>
  <c r="C10" i="13"/>
  <c r="E10" i="13" s="1"/>
  <c r="C12" i="13"/>
  <c r="F22" i="13"/>
  <c r="P7" i="13"/>
  <c r="P11" i="13"/>
  <c r="C16" i="13"/>
  <c r="U30" i="12"/>
  <c r="U52" i="12"/>
  <c r="D14" i="13"/>
  <c r="D16" i="13"/>
  <c r="U71" i="12"/>
  <c r="J6" i="13"/>
  <c r="J24" i="13"/>
  <c r="U46" i="12"/>
  <c r="K24" i="13"/>
  <c r="K26" i="13"/>
  <c r="U62" i="12"/>
  <c r="D7" i="13"/>
  <c r="F7" i="13" s="1"/>
  <c r="C9" i="13"/>
  <c r="E9" i="13" s="1"/>
  <c r="C11" i="13"/>
  <c r="E11" i="13" s="1"/>
  <c r="E25" i="13"/>
  <c r="P5" i="13"/>
  <c r="P9" i="13"/>
  <c r="U15" i="12"/>
  <c r="K7" i="13"/>
  <c r="C13" i="13"/>
  <c r="C15" i="13"/>
  <c r="J11" i="13"/>
  <c r="D13" i="13"/>
  <c r="D15" i="13"/>
  <c r="J21" i="13"/>
  <c r="J23" i="13"/>
  <c r="U50" i="12"/>
  <c r="C6" i="13"/>
  <c r="P10" i="13"/>
  <c r="F24" i="8"/>
  <c r="K26" i="8"/>
  <c r="N4" i="8"/>
  <c r="D20" i="8"/>
  <c r="J8" i="8"/>
  <c r="J24" i="8"/>
  <c r="O24" i="8"/>
  <c r="J11" i="8"/>
  <c r="O11" i="8"/>
  <c r="E23" i="8"/>
  <c r="J27" i="8"/>
  <c r="O27" i="8"/>
  <c r="O23" i="8"/>
  <c r="E21" i="8"/>
  <c r="J6" i="8"/>
  <c r="E27" i="8"/>
  <c r="O26" i="8"/>
  <c r="O9" i="8"/>
  <c r="E25" i="8"/>
  <c r="O25" i="8"/>
  <c r="K7" i="8"/>
  <c r="P7" i="8"/>
  <c r="F27" i="8"/>
  <c r="F23" i="8"/>
  <c r="K23" i="8"/>
  <c r="P23" i="8"/>
  <c r="G20" i="8"/>
  <c r="P9" i="8"/>
  <c r="F25" i="8"/>
  <c r="P25" i="8"/>
  <c r="J27" i="15"/>
  <c r="K22" i="15"/>
  <c r="J21" i="15"/>
  <c r="E22" i="15"/>
  <c r="J5" i="15"/>
  <c r="E5" i="15"/>
  <c r="F10" i="15"/>
  <c r="K4" i="15"/>
  <c r="K20" i="15" s="1"/>
  <c r="J4" i="15"/>
  <c r="J20" i="15" s="1"/>
  <c r="I4" i="15"/>
  <c r="I20" i="15" s="1"/>
  <c r="H4" i="15"/>
  <c r="H20" i="15" s="1"/>
  <c r="G4" i="15"/>
  <c r="G20" i="15" s="1"/>
  <c r="Q66" i="14"/>
  <c r="Q65" i="14"/>
  <c r="Q30" i="14"/>
  <c r="Q52" i="14"/>
  <c r="Q15" i="14"/>
  <c r="O62" i="14"/>
  <c r="N62" i="14"/>
  <c r="H62" i="14"/>
  <c r="P62" i="14"/>
  <c r="I62" i="14"/>
  <c r="K62" i="14"/>
  <c r="Q51" i="14"/>
  <c r="L62" i="14"/>
  <c r="B62" i="14"/>
  <c r="Q68" i="14"/>
  <c r="M62" i="14"/>
  <c r="C62" i="14"/>
  <c r="D62" i="14"/>
  <c r="Q50" i="14"/>
  <c r="P20" i="8"/>
  <c r="K4" i="8"/>
  <c r="P4" i="8"/>
  <c r="J4" i="8"/>
  <c r="O4" i="8"/>
  <c r="M4" i="8"/>
  <c r="G4" i="8"/>
  <c r="B20" i="8"/>
  <c r="N20" i="8"/>
  <c r="E20" i="8"/>
  <c r="M20" i="8"/>
  <c r="C20" i="8"/>
  <c r="I4" i="8"/>
  <c r="H4" i="8"/>
  <c r="K20" i="8"/>
  <c r="J20" i="8"/>
  <c r="P4" i="13"/>
  <c r="F20" i="13"/>
  <c r="O4" i="13"/>
  <c r="I4" i="13"/>
  <c r="I20" i="13"/>
  <c r="G4" i="13"/>
  <c r="K4" i="13"/>
  <c r="J4" i="13"/>
  <c r="E20" i="13"/>
  <c r="N4" i="13"/>
  <c r="M4" i="13"/>
  <c r="C20" i="13"/>
  <c r="H4" i="13"/>
  <c r="B20" i="13"/>
  <c r="G20" i="13"/>
  <c r="O5" i="13"/>
  <c r="O8" i="13"/>
  <c r="O9" i="13"/>
  <c r="D5" i="8"/>
  <c r="F11" i="13"/>
  <c r="D16" i="8"/>
  <c r="F9" i="13"/>
  <c r="F21" i="13"/>
  <c r="F25" i="13"/>
  <c r="K27" i="13"/>
  <c r="K8" i="13"/>
  <c r="E7" i="13"/>
  <c r="E22" i="13"/>
  <c r="E26" i="13"/>
  <c r="K23" i="13"/>
  <c r="E23" i="13"/>
  <c r="E27" i="13"/>
  <c r="O6" i="13"/>
  <c r="O10" i="13"/>
  <c r="U65" i="12"/>
  <c r="U77" i="12"/>
  <c r="U54" i="12"/>
  <c r="P26" i="8"/>
  <c r="P24" i="8"/>
  <c r="P21" i="8"/>
  <c r="O21" i="8"/>
  <c r="K24" i="8"/>
  <c r="K27" i="8"/>
  <c r="K22" i="8"/>
  <c r="J21" i="8"/>
  <c r="J22" i="8"/>
  <c r="K21" i="8"/>
  <c r="F26" i="8"/>
  <c r="F21" i="8"/>
  <c r="P10" i="8"/>
  <c r="P11" i="8"/>
  <c r="P5" i="8"/>
  <c r="O5" i="8"/>
  <c r="K8" i="8"/>
  <c r="K10" i="8"/>
  <c r="K5" i="8"/>
  <c r="J5" i="8"/>
  <c r="C17" i="13" l="1"/>
  <c r="E17" i="13" s="1"/>
  <c r="D17" i="13"/>
  <c r="E5" i="8"/>
  <c r="F5" i="8"/>
  <c r="D17" i="8"/>
  <c r="E33" i="13"/>
  <c r="F33" i="13"/>
  <c r="Q62" i="14"/>
  <c r="E33" i="15"/>
  <c r="J17" i="15"/>
  <c r="J17" i="13"/>
  <c r="F33" i="15"/>
  <c r="F17" i="15"/>
  <c r="K17" i="13"/>
  <c r="E6" i="13"/>
  <c r="J33" i="15"/>
  <c r="K33" i="15"/>
  <c r="K17" i="15"/>
  <c r="E17" i="15"/>
  <c r="F17" i="13"/>
  <c r="P17" i="13"/>
  <c r="O17" i="13"/>
  <c r="K33" i="13"/>
  <c r="J33" i="13"/>
  <c r="L53" i="11" l="1"/>
  <c r="M53" i="11"/>
  <c r="M35" i="11"/>
  <c r="M52" i="11" s="1"/>
  <c r="M68" i="11" s="1"/>
  <c r="L35" i="11"/>
  <c r="L52" i="11" s="1"/>
  <c r="L68" i="11" s="1"/>
  <c r="M18" i="11"/>
  <c r="L18" i="11"/>
  <c r="K53" i="11"/>
  <c r="J53" i="11"/>
  <c r="J69" i="11" s="1"/>
  <c r="I53" i="11"/>
  <c r="I69" i="11" s="1"/>
  <c r="H53" i="11"/>
  <c r="H69" i="11" s="1"/>
  <c r="G53" i="11"/>
  <c r="F53" i="11"/>
  <c r="E53" i="11"/>
  <c r="E69" i="11" s="1"/>
  <c r="D53" i="11"/>
  <c r="D69" i="11" s="1"/>
  <c r="C53" i="11"/>
  <c r="K52" i="11"/>
  <c r="K68" i="11" s="1"/>
  <c r="J52" i="11"/>
  <c r="I52" i="11"/>
  <c r="H52" i="11"/>
  <c r="H68" i="11" s="1"/>
  <c r="G52" i="11"/>
  <c r="G68" i="11" s="1"/>
  <c r="F52" i="11"/>
  <c r="F68" i="11" s="1"/>
  <c r="E52" i="11"/>
  <c r="D52" i="11"/>
  <c r="C35" i="11"/>
  <c r="C52" i="11" s="1"/>
  <c r="B35" i="11"/>
  <c r="C18" i="11"/>
  <c r="B18" i="11"/>
  <c r="B53" i="10"/>
  <c r="C53" i="10"/>
  <c r="D53" i="10"/>
  <c r="E53" i="10"/>
  <c r="F53" i="10"/>
  <c r="G53" i="10"/>
  <c r="H53" i="10"/>
  <c r="I53" i="10"/>
  <c r="J53" i="10"/>
  <c r="K53" i="10"/>
  <c r="C52" i="10"/>
  <c r="D52" i="10"/>
  <c r="E52" i="10"/>
  <c r="F52" i="10"/>
  <c r="G52" i="10"/>
  <c r="H52" i="10"/>
  <c r="I52" i="10"/>
  <c r="J52" i="10"/>
  <c r="K52" i="10"/>
  <c r="B35" i="10"/>
  <c r="C35" i="10"/>
  <c r="C18" i="10"/>
  <c r="B18" i="10"/>
  <c r="P33" i="8" l="1"/>
  <c r="O33" i="8"/>
  <c r="J33" i="8"/>
  <c r="K33" i="8"/>
  <c r="E33" i="8"/>
  <c r="F33" i="8"/>
  <c r="P17" i="8"/>
  <c r="O17" i="8"/>
  <c r="K17" i="8"/>
  <c r="J17" i="8"/>
  <c r="F17" i="8"/>
  <c r="E17" i="8"/>
  <c r="U56" i="6" l="1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B64" i="6"/>
  <c r="R49" i="6"/>
  <c r="S49" i="6"/>
  <c r="T49" i="6"/>
  <c r="U49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U46" i="6" l="1"/>
  <c r="T30" i="6" l="1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U30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K62" i="6" l="1"/>
  <c r="K77" i="6"/>
  <c r="J62" i="6"/>
  <c r="J77" i="6"/>
  <c r="M62" i="6"/>
  <c r="M77" i="6"/>
  <c r="P77" i="6"/>
  <c r="P62" i="6"/>
  <c r="L62" i="6"/>
  <c r="L77" i="6"/>
  <c r="B77" i="6"/>
  <c r="B62" i="6"/>
  <c r="D77" i="6"/>
  <c r="D62" i="6"/>
  <c r="N62" i="6"/>
  <c r="N77" i="6"/>
  <c r="O77" i="6"/>
  <c r="O62" i="6"/>
  <c r="R77" i="6"/>
  <c r="R62" i="6"/>
  <c r="C77" i="6"/>
  <c r="C62" i="6"/>
  <c r="E77" i="6"/>
  <c r="E62" i="6"/>
  <c r="U62" i="6"/>
  <c r="U77" i="6"/>
  <c r="G77" i="6"/>
  <c r="G62" i="6"/>
  <c r="Q77" i="6"/>
  <c r="Q62" i="6"/>
  <c r="S77" i="6"/>
  <c r="S62" i="6"/>
  <c r="T77" i="6"/>
  <c r="T62" i="6"/>
  <c r="F77" i="6"/>
  <c r="F62" i="6"/>
  <c r="H77" i="6"/>
  <c r="H62" i="6"/>
  <c r="I77" i="6"/>
  <c r="I62" i="6"/>
  <c r="B65" i="6"/>
  <c r="B50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</calcChain>
</file>

<file path=xl/sharedStrings.xml><?xml version="1.0" encoding="utf-8"?>
<sst xmlns="http://schemas.openxmlformats.org/spreadsheetml/2006/main" count="587" uniqueCount="90">
  <si>
    <t>Σύνολο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</si>
  <si>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</si>
  <si>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</si>
  <si>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</si>
  <si>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</si>
  <si>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</si>
  <si>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</si>
  <si>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</si>
  <si>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</si>
  <si>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</si>
  <si>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</si>
  <si>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</si>
  <si>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</si>
  <si>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Tρέχον έτος </t>
  </si>
  <si>
    <t>Nυμφαία</t>
  </si>
  <si>
    <t>Νίκη</t>
  </si>
  <si>
    <t>Κρυσταλλoπηγή</t>
  </si>
  <si>
    <t>Αγ. Κωνσταντίνος</t>
  </si>
  <si>
    <t>Ορμένιο</t>
  </si>
  <si>
    <t>Κυπρίνος</t>
  </si>
  <si>
    <t>Καστανιές</t>
  </si>
  <si>
    <t>Κήποι</t>
  </si>
  <si>
    <t>Δοϊράνη</t>
  </si>
  <si>
    <t>Εύζωνοι</t>
  </si>
  <si>
    <t>Κακαβιά</t>
  </si>
  <si>
    <t>Μέρτζανη</t>
  </si>
  <si>
    <t>Εξοχή</t>
  </si>
  <si>
    <t>Προμαχώνας</t>
  </si>
  <si>
    <t>Σαγιάδα</t>
  </si>
  <si>
    <t>Πηγή: Μεθοριακοί  σταθμοί – Επεξεργασία: INSETE Intelligence</t>
  </si>
  <si>
    <t>Aλβανία</t>
  </si>
  <si>
    <t>Βουλγαρία</t>
  </si>
  <si>
    <t>Τουρκία</t>
  </si>
  <si>
    <t>Βλ. Παράρτημα</t>
  </si>
  <si>
    <t>Πίνακας 6. Οδικές αφίξεις ανά χώρα προέλευσης</t>
  </si>
  <si>
    <t>Βόρεια Μακεδονία</t>
  </si>
  <si>
    <t>Αθήνα</t>
  </si>
  <si>
    <t>Θεσσαλονίκη</t>
  </si>
  <si>
    <t>Ρόδος</t>
  </si>
  <si>
    <t>Κως</t>
  </si>
  <si>
    <t>Kάρπαθος</t>
  </si>
  <si>
    <t>Ηράκλειο</t>
  </si>
  <si>
    <t xml:space="preserve">Χανιά </t>
  </si>
  <si>
    <t>Κέρκυρα</t>
  </si>
  <si>
    <t>Ζάκυνθος</t>
  </si>
  <si>
    <t>Κεφαλονιά</t>
  </si>
  <si>
    <t xml:space="preserve">Άκτιο </t>
  </si>
  <si>
    <t>Μύκονος</t>
  </si>
  <si>
    <t>Σαντορίνη</t>
  </si>
  <si>
    <t>Άραξος</t>
  </si>
  <si>
    <t>Καλαμάτα</t>
  </si>
  <si>
    <t>Σάμος</t>
  </si>
  <si>
    <t>Σκιάθος</t>
  </si>
  <si>
    <t>Καβάλα</t>
  </si>
  <si>
    <t>Μυτιλήνη</t>
  </si>
  <si>
    <t>Πηγή: Υπηρεσία Πολιτικής Αεροπορίας (ΥΠΑ)  και Διεθνής  Αερολιμένας Αθηνών (ΔΑΑ) - Επεξεργασία: INSETE Intelligence</t>
  </si>
  <si>
    <t>Πάρος</t>
  </si>
  <si>
    <t>Περιφερειακά αεροδρόμια</t>
  </si>
  <si>
    <t>Δωδεκάνησα</t>
  </si>
  <si>
    <t>Πίνακας 2. Διεθνείς αεροπορικές αφίξεις ανά γεωγραφική ενότητα</t>
  </si>
  <si>
    <t>Κυκλάδες</t>
  </si>
  <si>
    <t>Κρήτη</t>
  </si>
  <si>
    <t>Ιόνια Νησιά</t>
  </si>
  <si>
    <t>Πελοπόννησος</t>
  </si>
  <si>
    <t>Γεωγραφική ενότητα</t>
  </si>
  <si>
    <t>Χώρες</t>
  </si>
  <si>
    <t>Πίνακας 4. Αεροπορικές αφίξεις εσωτερικού ανά γεωγραφική ενότητα</t>
  </si>
  <si>
    <t>Χώρες 
Ζώνης Ευρώ</t>
  </si>
  <si>
    <t>εκ των οποίων</t>
  </si>
  <si>
    <t>Χώρες εκτός Ζώνης Ευρώ</t>
  </si>
  <si>
    <t>Λοιπές Χώρες</t>
  </si>
  <si>
    <t>Σύνολο 
Έρ. Συνόρων</t>
  </si>
  <si>
    <t>Γαλλία</t>
  </si>
  <si>
    <t>Γερμανία</t>
  </si>
  <si>
    <t>Ην. Βασίλειο</t>
  </si>
  <si>
    <t>ΗΠΑ</t>
  </si>
  <si>
    <t>Ρωσία</t>
  </si>
  <si>
    <t xml:space="preserve">Πίνακας 7. Αφίξεις σε χιλιάδες </t>
  </si>
  <si>
    <t>Πηγή:  Τράπεζα της Ελλάδας - Επεξεργασία στοιχείων: INSETE Intelligence</t>
  </si>
  <si>
    <t>Κρουαζιέρες</t>
  </si>
  <si>
    <t>Πίνακας 8. Εισπράξεις σε εκατομμύρια €</t>
  </si>
  <si>
    <t>Χώρες ΕΕ-27</t>
  </si>
  <si>
    <t>Tρέχον έτος</t>
  </si>
  <si>
    <t>Πίνακας 1. Διεθνείς αεροπορικές αφίξεις στα κυριότερα αεροδρόμια, Ιούλιος 2023</t>
  </si>
  <si>
    <t>Δ2023/22</t>
  </si>
  <si>
    <t>Δ2023/19</t>
  </si>
  <si>
    <t>Πίνακας 3. Αεροπορικές αφίξεις εσωτερικού στα κυριότερα αεροδρόμια, Ιούλιος 2023</t>
  </si>
  <si>
    <t>Πίνακας 5. Οδικές αφίξεις, Ιούλιος 2023</t>
  </si>
  <si>
    <t>Δ2023/2022</t>
  </si>
  <si>
    <t>Δ2023/2019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</si>
</sst>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1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61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8"/>
      <color theme="0"/>
      <name val="Verdana"/>
      <family val="2"/>
      <charset val="161"/>
    </font>
    <font>
      <sz val="8"/>
      <color theme="3" tint="-0.499984740745262"/>
      <name val="Verdana"/>
      <family val="2"/>
      <charset val="161"/>
    </font>
    <font>
      <b/>
      <sz val="8"/>
      <color theme="3" tint="-0.499984740745262"/>
      <name val="Verdana"/>
      <family val="2"/>
    </font>
    <font>
      <b/>
      <sz val="8"/>
      <color theme="3" tint="-0.499984740745262"/>
      <name val="Verdana"/>
      <family val="2"/>
      <charset val="161"/>
    </font>
    <font>
      <sz val="8"/>
      <color theme="4" tint="0.39997558519241921"/>
      <name val="Verdana"/>
      <family val="2"/>
      <charset val="161"/>
    </font>
    <font>
      <b/>
      <sz val="9"/>
      <color theme="1"/>
      <name val="Verdana"/>
      <family val="2"/>
      <charset val="161"/>
    </font>
    <font>
      <sz val="9"/>
      <color theme="1"/>
      <name val="Arial"/>
      <family val="2"/>
      <charset val="161"/>
    </font>
    <font>
      <b/>
      <sz val="9"/>
      <color theme="0"/>
      <name val="Verdana"/>
      <family val="2"/>
      <charset val="161"/>
    </font>
    <font>
      <sz val="9"/>
      <color theme="3" tint="-0.499984740745262"/>
      <name val="Verdana"/>
      <family val="2"/>
      <charset val="161"/>
    </font>
    <font>
      <b/>
      <sz val="9"/>
      <color theme="3" tint="-0.499984740745262"/>
      <name val="Verdana"/>
      <family val="2"/>
      <charset val="161"/>
    </font>
    <font>
      <b/>
      <sz val="9"/>
      <color theme="1"/>
      <name val="Arial"/>
      <family val="2"/>
      <charset val="161"/>
    </font>
    <font>
      <sz val="9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249977111117893"/>
        <bgColor theme="4"/>
      </patternFill>
    </fill>
  </fills>
  <borders count="7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0.39997558519241921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rgb="FF0070C0"/>
      </right>
      <top/>
      <bottom style="double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5" fillId="4" borderId="0" applyNumberFormat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2" applyFont="1" applyAlignment="1">
      <alignment horizontal="left" readingOrder="1"/>
    </xf>
    <xf numFmtId="0" fontId="8" fillId="0" borderId="0" xfId="0" applyFont="1" applyAlignment="1">
      <alignment horizontal="right"/>
    </xf>
    <xf numFmtId="0" fontId="11" fillId="0" borderId="0" xfId="2" applyFont="1" applyAlignment="1">
      <alignment horizontal="right"/>
    </xf>
    <xf numFmtId="0" fontId="11" fillId="0" borderId="0" xfId="2" applyFon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center"/>
    </xf>
    <xf numFmtId="0" fontId="17" fillId="0" borderId="0" xfId="0" applyFont="1"/>
    <xf numFmtId="0" fontId="18" fillId="5" borderId="0" xfId="5" applyFont="1" applyFill="1" applyBorder="1" applyAlignment="1">
      <alignment horizontal="left" vertical="center"/>
    </xf>
    <xf numFmtId="0" fontId="18" fillId="6" borderId="1" xfId="5" applyFont="1" applyFill="1" applyBorder="1" applyAlignment="1">
      <alignment horizontal="center" vertical="center"/>
    </xf>
    <xf numFmtId="0" fontId="18" fillId="6" borderId="0" xfId="5" applyFont="1" applyFill="1" applyBorder="1" applyAlignment="1">
      <alignment horizontal="center" vertical="center"/>
    </xf>
    <xf numFmtId="0" fontId="18" fillId="6" borderId="2" xfId="5" applyFont="1" applyFill="1" applyBorder="1" applyAlignment="1">
      <alignment horizontal="center" vertical="center"/>
    </xf>
    <xf numFmtId="9" fontId="19" fillId="2" borderId="0" xfId="1" applyFont="1" applyFill="1" applyBorder="1" applyAlignment="1">
      <alignment vertical="center"/>
    </xf>
    <xf numFmtId="3" fontId="19" fillId="2" borderId="0" xfId="1" applyNumberFormat="1" applyFont="1" applyFill="1" applyBorder="1" applyAlignment="1">
      <alignment horizontal="center" vertical="center"/>
    </xf>
    <xf numFmtId="3" fontId="2" fillId="0" borderId="0" xfId="0" applyNumberFormat="1" applyFont="1"/>
    <xf numFmtId="9" fontId="19" fillId="0" borderId="0" xfId="1" applyFont="1" applyBorder="1" applyAlignment="1">
      <alignment vertical="center"/>
    </xf>
    <xf numFmtId="3" fontId="19" fillId="0" borderId="0" xfId="1" applyNumberFormat="1" applyFont="1" applyBorder="1" applyAlignment="1">
      <alignment horizontal="center" vertical="center"/>
    </xf>
    <xf numFmtId="1" fontId="2" fillId="0" borderId="0" xfId="0" applyNumberFormat="1" applyFont="1"/>
    <xf numFmtId="9" fontId="20" fillId="2" borderId="0" xfId="1" applyFont="1" applyFill="1" applyBorder="1" applyAlignment="1">
      <alignment vertical="center"/>
    </xf>
    <xf numFmtId="3" fontId="20" fillId="2" borderId="0" xfId="1" applyNumberFormat="1" applyFont="1" applyFill="1" applyBorder="1" applyAlignment="1">
      <alignment horizontal="center" vertical="center"/>
    </xf>
    <xf numFmtId="9" fontId="21" fillId="2" borderId="0" xfId="1" applyFont="1" applyFill="1" applyBorder="1" applyAlignment="1">
      <alignment vertical="center"/>
    </xf>
    <xf numFmtId="3" fontId="16" fillId="0" borderId="0" xfId="0" applyNumberFormat="1" applyFont="1"/>
    <xf numFmtId="0" fontId="16" fillId="0" borderId="0" xfId="0" applyFont="1"/>
    <xf numFmtId="9" fontId="21" fillId="0" borderId="0" xfId="1" applyFont="1" applyBorder="1" applyAlignment="1">
      <alignment vertical="center"/>
    </xf>
    <xf numFmtId="3" fontId="21" fillId="0" borderId="0" xfId="1" applyNumberFormat="1" applyFont="1" applyBorder="1" applyAlignment="1">
      <alignment horizontal="center" vertical="center"/>
    </xf>
    <xf numFmtId="1" fontId="16" fillId="0" borderId="0" xfId="0" applyNumberFormat="1" applyFont="1"/>
    <xf numFmtId="3" fontId="9" fillId="0" borderId="0" xfId="0" applyNumberFormat="1" applyFont="1" applyAlignment="1">
      <alignment horizontal="center"/>
    </xf>
    <xf numFmtId="164" fontId="19" fillId="2" borderId="0" xfId="1" applyNumberFormat="1" applyFont="1" applyFill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164" fontId="21" fillId="2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/>
    </xf>
    <xf numFmtId="0" fontId="22" fillId="0" borderId="0" xfId="2" applyFont="1" applyAlignment="1">
      <alignment horizontal="left" readingOrder="1"/>
    </xf>
    <xf numFmtId="0" fontId="12" fillId="0" borderId="0" xfId="0" applyFont="1" applyAlignment="1">
      <alignment horizontal="center"/>
    </xf>
    <xf numFmtId="0" fontId="18" fillId="6" borderId="0" xfId="5" applyFont="1" applyFill="1" applyBorder="1" applyAlignment="1">
      <alignment horizontal="center" vertical="center" wrapText="1"/>
    </xf>
    <xf numFmtId="9" fontId="19" fillId="2" borderId="0" xfId="1" applyFont="1" applyFill="1" applyBorder="1" applyAlignment="1">
      <alignment horizontal="center" vertical="center"/>
    </xf>
    <xf numFmtId="9" fontId="19" fillId="0" borderId="0" xfId="1" applyFont="1" applyBorder="1" applyAlignment="1">
      <alignment horizontal="center" vertical="center"/>
    </xf>
    <xf numFmtId="0" fontId="18" fillId="5" borderId="0" xfId="5" applyFont="1" applyFill="1" applyBorder="1" applyAlignment="1">
      <alignment vertical="center"/>
    </xf>
    <xf numFmtId="3" fontId="9" fillId="3" borderId="0" xfId="0" applyNumberFormat="1" applyFont="1" applyFill="1"/>
    <xf numFmtId="9" fontId="21" fillId="0" borderId="0" xfId="1" applyFont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center"/>
    </xf>
    <xf numFmtId="164" fontId="9" fillId="3" borderId="0" xfId="1" applyNumberFormat="1" applyFont="1" applyFill="1" applyBorder="1" applyAlignment="1">
      <alignment horizontal="center"/>
    </xf>
    <xf numFmtId="1" fontId="9" fillId="3" borderId="0" xfId="1" applyNumberFormat="1" applyFont="1" applyFill="1" applyBorder="1" applyAlignment="1">
      <alignment horizontal="center"/>
    </xf>
    <xf numFmtId="164" fontId="19" fillId="0" borderId="4" xfId="1" applyNumberFormat="1" applyFont="1" applyBorder="1" applyAlignment="1">
      <alignment horizontal="center" vertical="center"/>
    </xf>
    <xf numFmtId="164" fontId="19" fillId="2" borderId="4" xfId="1" applyNumberFormat="1" applyFont="1" applyFill="1" applyBorder="1" applyAlignment="1">
      <alignment horizontal="center" vertical="center"/>
    </xf>
    <xf numFmtId="164" fontId="21" fillId="0" borderId="0" xfId="1" applyNumberFormat="1" applyFont="1" applyBorder="1" applyAlignment="1">
      <alignment horizontal="center" vertical="center"/>
    </xf>
    <xf numFmtId="164" fontId="21" fillId="0" borderId="4" xfId="1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5" borderId="0" xfId="5" applyFont="1" applyFill="1" applyBorder="1" applyAlignment="1">
      <alignment horizontal="left" vertical="center"/>
    </xf>
    <xf numFmtId="0" fontId="25" fillId="6" borderId="1" xfId="5" applyFont="1" applyFill="1" applyBorder="1" applyAlignment="1">
      <alignment horizontal="center" vertical="center"/>
    </xf>
    <xf numFmtId="0" fontId="25" fillId="6" borderId="0" xfId="5" applyFont="1" applyFill="1" applyBorder="1" applyAlignment="1">
      <alignment horizontal="center" vertical="center"/>
    </xf>
    <xf numFmtId="0" fontId="25" fillId="6" borderId="2" xfId="5" applyFont="1" applyFill="1" applyBorder="1" applyAlignment="1">
      <alignment horizontal="center" vertical="center"/>
    </xf>
    <xf numFmtId="9" fontId="26" fillId="2" borderId="0" xfId="1" applyFont="1" applyFill="1" applyBorder="1" applyAlignment="1">
      <alignment vertical="center"/>
    </xf>
    <xf numFmtId="3" fontId="26" fillId="2" borderId="0" xfId="1" applyNumberFormat="1" applyFont="1" applyFill="1" applyBorder="1" applyAlignment="1">
      <alignment horizontal="center" vertical="center"/>
    </xf>
    <xf numFmtId="9" fontId="26" fillId="0" borderId="0" xfId="1" applyFont="1" applyBorder="1" applyAlignment="1">
      <alignment vertical="center"/>
    </xf>
    <xf numFmtId="3" fontId="26" fillId="0" borderId="0" xfId="1" applyNumberFormat="1" applyFont="1" applyBorder="1" applyAlignment="1">
      <alignment horizontal="center" vertical="center"/>
    </xf>
    <xf numFmtId="9" fontId="27" fillId="2" borderId="0" xfId="1" applyFont="1" applyFill="1" applyBorder="1" applyAlignment="1">
      <alignment vertical="center"/>
    </xf>
    <xf numFmtId="3" fontId="27" fillId="2" borderId="0" xfId="1" applyNumberFormat="1" applyFont="1" applyFill="1" applyBorder="1" applyAlignment="1">
      <alignment horizontal="center" vertical="center"/>
    </xf>
    <xf numFmtId="3" fontId="24" fillId="0" borderId="0" xfId="0" applyNumberFormat="1" applyFont="1"/>
    <xf numFmtId="3" fontId="24" fillId="0" borderId="0" xfId="0" applyNumberFormat="1" applyFont="1" applyAlignment="1">
      <alignment horizontal="center"/>
    </xf>
    <xf numFmtId="9" fontId="27" fillId="0" borderId="0" xfId="1" applyFont="1" applyBorder="1" applyAlignment="1">
      <alignment vertical="center"/>
    </xf>
    <xf numFmtId="3" fontId="27" fillId="0" borderId="0" xfId="1" applyNumberFormat="1" applyFont="1" applyBorder="1" applyAlignment="1">
      <alignment horizontal="center" vertical="center"/>
    </xf>
    <xf numFmtId="3" fontId="28" fillId="0" borderId="0" xfId="0" applyNumberFormat="1" applyFont="1"/>
    <xf numFmtId="3" fontId="28" fillId="0" borderId="0" xfId="0" applyNumberFormat="1" applyFont="1" applyAlignment="1">
      <alignment horizontal="center"/>
    </xf>
    <xf numFmtId="164" fontId="26" fillId="2" borderId="0" xfId="1" applyNumberFormat="1" applyFont="1" applyFill="1" applyBorder="1" applyAlignment="1">
      <alignment horizontal="center" vertical="center"/>
    </xf>
    <xf numFmtId="164" fontId="26" fillId="0" borderId="0" xfId="1" applyNumberFormat="1" applyFont="1" applyBorder="1" applyAlignment="1">
      <alignment horizontal="center" vertical="center"/>
    </xf>
    <xf numFmtId="164" fontId="27" fillId="2" borderId="0" xfId="1" applyNumberFormat="1" applyFont="1" applyFill="1" applyBorder="1" applyAlignment="1">
      <alignment horizontal="center" vertical="center"/>
    </xf>
    <xf numFmtId="164" fontId="28" fillId="0" borderId="0" xfId="1" applyNumberFormat="1" applyFont="1" applyFill="1" applyBorder="1" applyAlignment="1">
      <alignment horizontal="right"/>
    </xf>
    <xf numFmtId="164" fontId="28" fillId="0" borderId="0" xfId="1" applyNumberFormat="1" applyFont="1" applyFill="1" applyBorder="1" applyAlignment="1">
      <alignment horizontal="center"/>
    </xf>
    <xf numFmtId="0" fontId="29" fillId="0" borderId="0" xfId="2" applyFont="1" applyAlignment="1">
      <alignment horizontal="right"/>
    </xf>
    <xf numFmtId="0" fontId="29" fillId="0" borderId="0" xfId="2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/>
    <xf numFmtId="1" fontId="24" fillId="0" borderId="0" xfId="0" applyNumberFormat="1" applyFont="1" applyAlignment="1">
      <alignment horizontal="center"/>
    </xf>
    <xf numFmtId="9" fontId="26" fillId="0" borderId="5" xfId="1" applyFont="1" applyBorder="1" applyAlignment="1">
      <alignment vertical="center"/>
    </xf>
    <xf numFmtId="3" fontId="26" fillId="0" borderId="5" xfId="1" applyNumberFormat="1" applyFont="1" applyBorder="1" applyAlignment="1">
      <alignment horizontal="center" vertical="center"/>
    </xf>
    <xf numFmtId="9" fontId="27" fillId="2" borderId="5" xfId="1" applyFont="1" applyFill="1" applyBorder="1" applyAlignment="1">
      <alignment vertical="center"/>
    </xf>
    <xf numFmtId="3" fontId="27" fillId="2" borderId="5" xfId="1" applyNumberFormat="1" applyFont="1" applyFill="1" applyBorder="1" applyAlignment="1">
      <alignment horizontal="center" vertical="center"/>
    </xf>
    <xf numFmtId="164" fontId="26" fillId="0" borderId="5" xfId="1" applyNumberFormat="1" applyFont="1" applyBorder="1" applyAlignment="1">
      <alignment horizontal="center" vertical="center"/>
    </xf>
    <xf numFmtId="9" fontId="19" fillId="2" borderId="5" xfId="1" applyFont="1" applyFill="1" applyBorder="1" applyAlignment="1">
      <alignment vertical="center"/>
    </xf>
    <xf numFmtId="3" fontId="19" fillId="2" borderId="5" xfId="1" applyNumberFormat="1" applyFont="1" applyFill="1" applyBorder="1" applyAlignment="1">
      <alignment horizontal="center" vertical="center"/>
    </xf>
    <xf numFmtId="164" fontId="19" fillId="2" borderId="5" xfId="1" applyNumberFormat="1" applyFont="1" applyFill="1" applyBorder="1" applyAlignment="1">
      <alignment horizontal="center" vertical="center"/>
    </xf>
    <xf numFmtId="164" fontId="19" fillId="2" borderId="6" xfId="1" applyNumberFormat="1" applyFont="1" applyFill="1" applyBorder="1" applyAlignment="1">
      <alignment horizontal="center" vertical="center"/>
    </xf>
    <xf numFmtId="9" fontId="19" fillId="0" borderId="5" xfId="1" applyFont="1" applyBorder="1" applyAlignment="1">
      <alignment vertical="center"/>
    </xf>
    <xf numFmtId="3" fontId="19" fillId="0" borderId="5" xfId="1" applyNumberFormat="1" applyFont="1" applyBorder="1" applyAlignment="1">
      <alignment horizontal="center" vertical="center"/>
    </xf>
    <xf numFmtId="9" fontId="21" fillId="2" borderId="5" xfId="1" applyFont="1" applyFill="1" applyBorder="1" applyAlignment="1">
      <alignment vertical="center"/>
    </xf>
    <xf numFmtId="3" fontId="21" fillId="2" borderId="5" xfId="1" applyNumberFormat="1" applyFont="1" applyFill="1" applyBorder="1" applyAlignment="1">
      <alignment horizontal="center" vertical="center"/>
    </xf>
    <xf numFmtId="164" fontId="19" fillId="0" borderId="5" xfId="1" applyNumberFormat="1" applyFont="1" applyBorder="1" applyAlignment="1">
      <alignment horizontal="center" vertical="center"/>
    </xf>
    <xf numFmtId="166" fontId="2" fillId="0" borderId="0" xfId="0" applyNumberFormat="1" applyFont="1"/>
    <xf numFmtId="4" fontId="2" fillId="0" borderId="0" xfId="0" applyNumberFormat="1" applyFont="1"/>
    <xf numFmtId="165" fontId="9" fillId="3" borderId="0" xfId="1" applyNumberFormat="1" applyFont="1" applyFill="1" applyBorder="1" applyAlignment="1">
      <alignment horizontal="center"/>
    </xf>
    <xf numFmtId="0" fontId="18" fillId="6" borderId="1" xfId="5" applyFont="1" applyFill="1" applyBorder="1" applyAlignment="1">
      <alignment horizontal="center" vertical="center"/>
    </xf>
    <xf numFmtId="0" fontId="18" fillId="6" borderId="0" xfId="5" applyFont="1" applyFill="1" applyBorder="1" applyAlignment="1">
      <alignment horizontal="center" vertical="center"/>
    </xf>
    <xf numFmtId="0" fontId="18" fillId="6" borderId="2" xfId="5" applyFont="1" applyFill="1" applyBorder="1" applyAlignment="1">
      <alignment horizontal="center" vertical="center"/>
    </xf>
    <xf numFmtId="0" fontId="18" fillId="6" borderId="0" xfId="5" applyFont="1" applyFill="1" applyBorder="1" applyAlignment="1">
      <alignment horizontal="center" vertical="center" wrapText="1"/>
    </xf>
    <xf numFmtId="0" fontId="18" fillId="6" borderId="1" xfId="5" applyFont="1" applyFill="1" applyBorder="1" applyAlignment="1">
      <alignment horizontal="center" vertical="center" wrapText="1"/>
    </xf>
    <xf numFmtId="0" fontId="18" fillId="6" borderId="3" xfId="5" applyFont="1" applyFill="1" applyBorder="1" applyAlignment="1">
      <alignment horizontal="center" vertical="center" wrapText="1"/>
    </xf>
  </cellXfs>
  <cellStyles count="6">
    <cellStyle name="Good" xfId="5" builtinId="26"/>
    <cellStyle name="Normal" xfId="0" builtinId="0"/>
    <cellStyle name="Normal 2" xfId="4" xr:uid="{00000000-0005-0000-0000-000001000000}"/>
    <cellStyle name="Normal 3" xfId="3" xr:uid="{00000000-0005-0000-0000-000002000000}"/>
    <cellStyle name="Normal 4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6D9A-2D1E-484C-B9A2-A0AA3C9F530F}">
  <sheetPr>
    <pageSetUpPr fitToPage="1"/>
  </sheetPr>
  <dimension ref="A1:W89"/>
  <sheetViews>
    <sheetView showGridLines="0" showZeros="0" tabSelected="1" zoomScale="80" zoomScaleNormal="80" workbookViewId="0"/>
  </sheetViews>
  <sheetFormatPr defaultColWidth="9.109375" defaultRowHeight="15" customHeight="1" x14ac:dyDescent="0.3"/>
  <cols>
    <col min="1" max="1" width="13.6640625" style="91" customWidth="1"/>
    <col min="2" max="2" width="11.109375" style="66" bestFit="1" customWidth="1"/>
    <col min="3" max="3" width="13.5546875" style="66" bestFit="1" customWidth="1"/>
    <col min="4" max="5" width="11.109375" style="66" bestFit="1" customWidth="1"/>
    <col min="6" max="6" width="10.6640625" style="66" customWidth="1"/>
    <col min="7" max="9" width="11.109375" style="66" bestFit="1" customWidth="1"/>
    <col min="10" max="17" width="10.6640625" style="66" customWidth="1"/>
    <col min="18" max="20" width="12.6640625" style="66" customWidth="1"/>
    <col min="21" max="21" width="12.33203125" style="66" bestFit="1" customWidth="1"/>
    <col min="22" max="22" width="11.33203125" customWidth="1"/>
    <col min="23" max="23" width="11.88671875" customWidth="1"/>
  </cols>
  <sheetData>
    <row r="1" spans="1:23" s="1" customFormat="1" ht="21" customHeight="1" x14ac:dyDescent="0.35">
      <c r="A1" s="64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  <c r="T1" s="66"/>
      <c r="U1" s="66"/>
    </row>
    <row r="2" spans="1:23" s="2" customFormat="1" ht="13.5" customHeight="1" x14ac:dyDescent="0.3">
      <c r="A2" s="67">
        <v>2023</v>
      </c>
      <c r="B2" s="68" t="s">
        <v>36</v>
      </c>
      <c r="C2" s="69" t="s">
        <v>37</v>
      </c>
      <c r="D2" s="69" t="s">
        <v>38</v>
      </c>
      <c r="E2" s="69" t="s">
        <v>39</v>
      </c>
      <c r="F2" s="70" t="s">
        <v>40</v>
      </c>
      <c r="G2" s="68" t="s">
        <v>41</v>
      </c>
      <c r="H2" s="69" t="s">
        <v>42</v>
      </c>
      <c r="I2" s="69" t="s">
        <v>43</v>
      </c>
      <c r="J2" s="69" t="s">
        <v>44</v>
      </c>
      <c r="K2" s="70" t="s">
        <v>45</v>
      </c>
      <c r="L2" s="68" t="s">
        <v>46</v>
      </c>
      <c r="M2" s="69" t="s">
        <v>47</v>
      </c>
      <c r="N2" s="69" t="s">
        <v>48</v>
      </c>
      <c r="O2" s="69" t="s">
        <v>49</v>
      </c>
      <c r="P2" s="70" t="s">
        <v>50</v>
      </c>
      <c r="Q2" s="68" t="s">
        <v>51</v>
      </c>
      <c r="R2" s="69" t="s">
        <v>52</v>
      </c>
      <c r="S2" s="69" t="s">
        <v>53</v>
      </c>
      <c r="T2" s="69" t="s">
        <v>54</v>
      </c>
      <c r="U2" s="70" t="s">
        <v>0</v>
      </c>
    </row>
    <row r="3" spans="1:23" s="3" customFormat="1" ht="14.1" customHeight="1" x14ac:dyDescent="0.3">
      <c r="A3" s="71" t="s">
        <v>1</v>
      </c>
      <c r="B3" s="72">
        <v>280360</v>
      </c>
      <c r="C3" s="72">
        <v>103338</v>
      </c>
      <c r="D3" s="72">
        <v>0</v>
      </c>
      <c r="E3" s="72">
        <v>0</v>
      </c>
      <c r="F3" s="72">
        <v>0</v>
      </c>
      <c r="G3" s="72">
        <v>1616</v>
      </c>
      <c r="H3" s="72">
        <v>1400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72">
        <v>0</v>
      </c>
      <c r="P3" s="72">
        <v>0</v>
      </c>
      <c r="Q3" s="72">
        <v>0</v>
      </c>
      <c r="R3" s="72">
        <v>0</v>
      </c>
      <c r="S3" s="72">
        <v>0</v>
      </c>
      <c r="T3" s="72">
        <v>0</v>
      </c>
      <c r="U3" s="72">
        <f>SUM(B3:T3)</f>
        <v>386714</v>
      </c>
      <c r="V3" s="32"/>
    </row>
    <row r="4" spans="1:23" s="3" customFormat="1" ht="14.1" customHeight="1" x14ac:dyDescent="0.3">
      <c r="A4" s="73" t="s">
        <v>2</v>
      </c>
      <c r="B4" s="74">
        <v>285175</v>
      </c>
      <c r="C4" s="74">
        <v>97838</v>
      </c>
      <c r="D4" s="74">
        <v>0</v>
      </c>
      <c r="E4" s="74">
        <v>0</v>
      </c>
      <c r="F4" s="74">
        <v>0</v>
      </c>
      <c r="G4" s="74">
        <v>1799</v>
      </c>
      <c r="H4" s="74">
        <v>1244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74">
        <v>0</v>
      </c>
      <c r="P4" s="74">
        <v>279</v>
      </c>
      <c r="Q4" s="74">
        <v>0</v>
      </c>
      <c r="R4" s="74">
        <v>0</v>
      </c>
      <c r="S4" s="74">
        <v>0</v>
      </c>
      <c r="T4" s="74">
        <v>0</v>
      </c>
      <c r="U4" s="74">
        <f>SUM(B4:T4)</f>
        <v>386335</v>
      </c>
      <c r="V4" s="32"/>
      <c r="W4" s="35"/>
    </row>
    <row r="5" spans="1:23" s="3" customFormat="1" ht="14.1" customHeight="1" x14ac:dyDescent="0.3">
      <c r="A5" s="71" t="s">
        <v>3</v>
      </c>
      <c r="B5" s="72">
        <v>401898</v>
      </c>
      <c r="C5" s="72">
        <v>126473</v>
      </c>
      <c r="D5" s="72">
        <v>10848</v>
      </c>
      <c r="E5" s="72">
        <v>517</v>
      </c>
      <c r="F5" s="72">
        <v>0</v>
      </c>
      <c r="G5" s="72">
        <v>14218</v>
      </c>
      <c r="H5" s="72">
        <v>8983</v>
      </c>
      <c r="I5" s="72">
        <v>7587</v>
      </c>
      <c r="J5" s="72">
        <v>99</v>
      </c>
      <c r="K5" s="72">
        <v>515</v>
      </c>
      <c r="L5" s="72">
        <v>502</v>
      </c>
      <c r="M5" s="72">
        <v>710</v>
      </c>
      <c r="N5" s="72">
        <v>2934</v>
      </c>
      <c r="O5" s="72">
        <v>0</v>
      </c>
      <c r="P5" s="72">
        <v>1494</v>
      </c>
      <c r="Q5" s="72">
        <v>0</v>
      </c>
      <c r="R5" s="72">
        <v>0</v>
      </c>
      <c r="S5" s="72">
        <v>0</v>
      </c>
      <c r="T5" s="72">
        <v>0</v>
      </c>
      <c r="U5" s="72">
        <f t="shared" ref="U5:U14" si="0">SUM(B5:T5)</f>
        <v>576778</v>
      </c>
      <c r="V5" s="32"/>
    </row>
    <row r="6" spans="1:23" s="3" customFormat="1" ht="14.1" customHeight="1" x14ac:dyDescent="0.3">
      <c r="A6" s="73" t="s">
        <v>4</v>
      </c>
      <c r="B6" s="74">
        <v>571533</v>
      </c>
      <c r="C6" s="74">
        <v>201088</v>
      </c>
      <c r="D6" s="74">
        <v>144252</v>
      </c>
      <c r="E6" s="74">
        <v>30741</v>
      </c>
      <c r="F6" s="74">
        <v>0</v>
      </c>
      <c r="G6" s="74">
        <v>202047</v>
      </c>
      <c r="H6" s="74">
        <v>72624</v>
      </c>
      <c r="I6" s="74">
        <v>67090</v>
      </c>
      <c r="J6" s="74">
        <v>14245</v>
      </c>
      <c r="K6" s="74">
        <v>4552</v>
      </c>
      <c r="L6" s="74">
        <v>5988</v>
      </c>
      <c r="M6" s="74">
        <v>12145</v>
      </c>
      <c r="N6" s="74">
        <v>33601</v>
      </c>
      <c r="O6" s="74">
        <v>0</v>
      </c>
      <c r="P6" s="74">
        <v>6230</v>
      </c>
      <c r="Q6" s="74">
        <v>1933</v>
      </c>
      <c r="R6" s="74">
        <v>384</v>
      </c>
      <c r="S6" s="74">
        <v>1233</v>
      </c>
      <c r="T6" s="74">
        <v>1017</v>
      </c>
      <c r="U6" s="74">
        <f t="shared" si="0"/>
        <v>1370703</v>
      </c>
      <c r="V6" s="32"/>
      <c r="W6" s="35"/>
    </row>
    <row r="7" spans="1:23" s="3" customFormat="1" ht="14.1" customHeight="1" x14ac:dyDescent="0.3">
      <c r="A7" s="71" t="s">
        <v>5</v>
      </c>
      <c r="B7" s="72">
        <v>697660</v>
      </c>
      <c r="C7" s="72">
        <v>234492</v>
      </c>
      <c r="D7" s="72">
        <v>325592</v>
      </c>
      <c r="E7" s="72">
        <v>158280</v>
      </c>
      <c r="F7" s="72">
        <v>0</v>
      </c>
      <c r="G7" s="72">
        <v>403968</v>
      </c>
      <c r="H7" s="72">
        <v>162605</v>
      </c>
      <c r="I7" s="72">
        <v>182955</v>
      </c>
      <c r="J7" s="72">
        <v>104855</v>
      </c>
      <c r="K7" s="72">
        <v>37299</v>
      </c>
      <c r="L7" s="72">
        <v>40315</v>
      </c>
      <c r="M7" s="72">
        <v>36067</v>
      </c>
      <c r="N7" s="72">
        <v>77499</v>
      </c>
      <c r="O7" s="72">
        <v>6457</v>
      </c>
      <c r="P7" s="72">
        <v>14079</v>
      </c>
      <c r="Q7" s="72">
        <v>15696</v>
      </c>
      <c r="R7" s="72">
        <v>26245</v>
      </c>
      <c r="S7" s="72">
        <v>12355</v>
      </c>
      <c r="T7" s="72">
        <v>6084</v>
      </c>
      <c r="U7" s="72">
        <f t="shared" si="0"/>
        <v>2542503</v>
      </c>
      <c r="V7" s="32"/>
    </row>
    <row r="8" spans="1:23" s="3" customFormat="1" ht="14.1" customHeight="1" x14ac:dyDescent="0.3">
      <c r="A8" s="73" t="s">
        <v>6</v>
      </c>
      <c r="B8" s="74">
        <v>825667</v>
      </c>
      <c r="C8" s="74">
        <v>259940</v>
      </c>
      <c r="D8" s="74">
        <v>451431</v>
      </c>
      <c r="E8" s="74">
        <v>223292</v>
      </c>
      <c r="F8" s="74">
        <v>20024</v>
      </c>
      <c r="G8" s="74">
        <v>567557</v>
      </c>
      <c r="H8" s="74">
        <v>243287</v>
      </c>
      <c r="I8" s="74">
        <v>327739</v>
      </c>
      <c r="J8" s="74">
        <v>187015</v>
      </c>
      <c r="K8" s="74">
        <v>71779</v>
      </c>
      <c r="L8" s="74">
        <v>73397</v>
      </c>
      <c r="M8" s="74">
        <v>95012</v>
      </c>
      <c r="N8" s="74">
        <v>121946</v>
      </c>
      <c r="O8" s="74">
        <v>14242</v>
      </c>
      <c r="P8" s="74">
        <v>25368</v>
      </c>
      <c r="Q8" s="74">
        <v>24491</v>
      </c>
      <c r="R8" s="74">
        <v>49693</v>
      </c>
      <c r="S8" s="74">
        <v>25615</v>
      </c>
      <c r="T8" s="74">
        <v>10315</v>
      </c>
      <c r="U8" s="74">
        <f t="shared" si="0"/>
        <v>3617810</v>
      </c>
      <c r="V8" s="32"/>
      <c r="W8" s="35"/>
    </row>
    <row r="9" spans="1:23" s="3" customFormat="1" ht="14.1" customHeight="1" x14ac:dyDescent="0.3">
      <c r="A9" s="71" t="s">
        <v>7</v>
      </c>
      <c r="B9" s="72">
        <v>934807</v>
      </c>
      <c r="C9" s="72">
        <v>320614</v>
      </c>
      <c r="D9" s="72">
        <v>480890</v>
      </c>
      <c r="E9" s="72">
        <v>277084</v>
      </c>
      <c r="F9" s="72">
        <v>25143</v>
      </c>
      <c r="G9" s="72">
        <v>723779</v>
      </c>
      <c r="H9" s="72">
        <v>300236</v>
      </c>
      <c r="I9" s="72">
        <v>414004</v>
      </c>
      <c r="J9" s="72">
        <v>237180</v>
      </c>
      <c r="K9" s="72">
        <v>89485</v>
      </c>
      <c r="L9" s="72">
        <v>99043</v>
      </c>
      <c r="M9" s="72">
        <v>151909</v>
      </c>
      <c r="N9" s="72">
        <v>174331</v>
      </c>
      <c r="O9" s="72">
        <v>14555</v>
      </c>
      <c r="P9" s="72">
        <v>26200</v>
      </c>
      <c r="Q9" s="72">
        <v>31353</v>
      </c>
      <c r="R9" s="72">
        <v>66371</v>
      </c>
      <c r="S9" s="72">
        <v>31383</v>
      </c>
      <c r="T9" s="72">
        <v>13250</v>
      </c>
      <c r="U9" s="72">
        <f t="shared" si="0"/>
        <v>4411617</v>
      </c>
      <c r="V9" s="32"/>
    </row>
    <row r="10" spans="1:23" s="3" customFormat="1" ht="14.1" customHeight="1" x14ac:dyDescent="0.3">
      <c r="A10" s="73" t="s">
        <v>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>
        <f t="shared" si="0"/>
        <v>0</v>
      </c>
      <c r="V10" s="32"/>
      <c r="W10" s="35"/>
    </row>
    <row r="11" spans="1:23" s="3" customFormat="1" ht="14.1" customHeight="1" x14ac:dyDescent="0.3">
      <c r="A11" s="71" t="s">
        <v>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>
        <f t="shared" si="0"/>
        <v>0</v>
      </c>
      <c r="V11" s="32"/>
    </row>
    <row r="12" spans="1:23" s="3" customFormat="1" ht="14.1" customHeight="1" x14ac:dyDescent="0.3">
      <c r="A12" s="73" t="s">
        <v>10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>
        <f t="shared" si="0"/>
        <v>0</v>
      </c>
      <c r="V12" s="32"/>
      <c r="W12" s="35"/>
    </row>
    <row r="13" spans="1:23" s="3" customFormat="1" ht="14.1" customHeight="1" x14ac:dyDescent="0.3">
      <c r="A13" s="71" t="s">
        <v>11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>
        <f t="shared" si="0"/>
        <v>0</v>
      </c>
      <c r="V13" s="32"/>
    </row>
    <row r="14" spans="1:23" s="3" customFormat="1" ht="14.1" customHeight="1" thickBot="1" x14ac:dyDescent="0.35">
      <c r="A14" s="93" t="s">
        <v>12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>
        <f t="shared" si="0"/>
        <v>0</v>
      </c>
      <c r="V14" s="32"/>
      <c r="W14" s="35"/>
    </row>
    <row r="15" spans="1:23" s="3" customFormat="1" ht="14.1" customHeight="1" thickTop="1" x14ac:dyDescent="0.3">
      <c r="A15" s="75" t="s">
        <v>13</v>
      </c>
      <c r="B15" s="76">
        <f>SUM(B3:B14)</f>
        <v>3997100</v>
      </c>
      <c r="C15" s="76">
        <f t="shared" ref="C15:U15" si="1">SUM(C3:C14)</f>
        <v>1343783</v>
      </c>
      <c r="D15" s="76">
        <f t="shared" si="1"/>
        <v>1413013</v>
      </c>
      <c r="E15" s="76">
        <f t="shared" si="1"/>
        <v>689914</v>
      </c>
      <c r="F15" s="76">
        <f t="shared" si="1"/>
        <v>45167</v>
      </c>
      <c r="G15" s="76">
        <f t="shared" si="1"/>
        <v>1914984</v>
      </c>
      <c r="H15" s="76">
        <f t="shared" si="1"/>
        <v>790379</v>
      </c>
      <c r="I15" s="76">
        <f t="shared" si="1"/>
        <v>999375</v>
      </c>
      <c r="J15" s="76">
        <f t="shared" si="1"/>
        <v>543394</v>
      </c>
      <c r="K15" s="76">
        <f t="shared" si="1"/>
        <v>203630</v>
      </c>
      <c r="L15" s="76">
        <f t="shared" si="1"/>
        <v>219245</v>
      </c>
      <c r="M15" s="76">
        <f t="shared" si="1"/>
        <v>295843</v>
      </c>
      <c r="N15" s="76">
        <f t="shared" si="1"/>
        <v>410311</v>
      </c>
      <c r="O15" s="76">
        <f t="shared" si="1"/>
        <v>35254</v>
      </c>
      <c r="P15" s="76">
        <f t="shared" si="1"/>
        <v>73650</v>
      </c>
      <c r="Q15" s="76">
        <f t="shared" si="1"/>
        <v>73473</v>
      </c>
      <c r="R15" s="76">
        <f t="shared" si="1"/>
        <v>142693</v>
      </c>
      <c r="S15" s="76">
        <f t="shared" si="1"/>
        <v>70586</v>
      </c>
      <c r="T15" s="76">
        <f t="shared" si="1"/>
        <v>30666</v>
      </c>
      <c r="U15" s="76">
        <f t="shared" si="1"/>
        <v>13292460</v>
      </c>
      <c r="V15" s="32"/>
    </row>
    <row r="16" spans="1:23" ht="14.25" customHeight="1" x14ac:dyDescent="0.3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23" s="2" customFormat="1" ht="13.5" customHeight="1" x14ac:dyDescent="0.3">
      <c r="A17" s="67">
        <v>2022</v>
      </c>
      <c r="B17" s="68" t="str">
        <f>B2</f>
        <v>Αθήνα</v>
      </c>
      <c r="C17" s="69" t="str">
        <f t="shared" ref="C17:U17" si="2">C2</f>
        <v>Θεσσαλονίκη</v>
      </c>
      <c r="D17" s="69" t="str">
        <f t="shared" si="2"/>
        <v>Ρόδος</v>
      </c>
      <c r="E17" s="69" t="str">
        <f t="shared" si="2"/>
        <v>Κως</v>
      </c>
      <c r="F17" s="70" t="str">
        <f t="shared" si="2"/>
        <v>Kάρπαθος</v>
      </c>
      <c r="G17" s="68" t="str">
        <f t="shared" si="2"/>
        <v>Ηράκλειο</v>
      </c>
      <c r="H17" s="69" t="str">
        <f t="shared" si="2"/>
        <v xml:space="preserve">Χανιά </v>
      </c>
      <c r="I17" s="69" t="str">
        <f t="shared" si="2"/>
        <v>Κέρκυρα</v>
      </c>
      <c r="J17" s="69" t="str">
        <f t="shared" si="2"/>
        <v>Ζάκυνθος</v>
      </c>
      <c r="K17" s="70" t="str">
        <f t="shared" si="2"/>
        <v>Κεφαλονιά</v>
      </c>
      <c r="L17" s="68" t="str">
        <f t="shared" si="2"/>
        <v xml:space="preserve">Άκτιο </v>
      </c>
      <c r="M17" s="69" t="str">
        <f t="shared" si="2"/>
        <v>Μύκονος</v>
      </c>
      <c r="N17" s="69" t="str">
        <f t="shared" si="2"/>
        <v>Σαντορίνη</v>
      </c>
      <c r="O17" s="69" t="str">
        <f t="shared" si="2"/>
        <v>Άραξος</v>
      </c>
      <c r="P17" s="70" t="str">
        <f t="shared" si="2"/>
        <v>Καλαμάτα</v>
      </c>
      <c r="Q17" s="68" t="str">
        <f t="shared" si="2"/>
        <v>Σάμος</v>
      </c>
      <c r="R17" s="69" t="str">
        <f t="shared" si="2"/>
        <v>Σκιάθος</v>
      </c>
      <c r="S17" s="69" t="str">
        <f t="shared" si="2"/>
        <v>Καβάλα</v>
      </c>
      <c r="T17" s="69" t="str">
        <f t="shared" si="2"/>
        <v>Μυτιλήνη</v>
      </c>
      <c r="U17" s="70" t="str">
        <f t="shared" si="2"/>
        <v>Σύνολο</v>
      </c>
    </row>
    <row r="18" spans="1:23" s="3" customFormat="1" ht="14.1" customHeight="1" x14ac:dyDescent="0.3">
      <c r="A18" s="71" t="s">
        <v>1</v>
      </c>
      <c r="B18" s="72">
        <v>123665</v>
      </c>
      <c r="C18" s="72">
        <v>53247</v>
      </c>
      <c r="D18" s="72">
        <v>0</v>
      </c>
      <c r="E18" s="72">
        <v>0</v>
      </c>
      <c r="F18" s="72">
        <v>0</v>
      </c>
      <c r="G18" s="72">
        <v>743</v>
      </c>
      <c r="H18" s="72">
        <v>524</v>
      </c>
      <c r="I18" s="72">
        <v>49</v>
      </c>
      <c r="J18" s="72">
        <v>0</v>
      </c>
      <c r="K18" s="72">
        <v>0</v>
      </c>
      <c r="L18" s="72">
        <v>0</v>
      </c>
      <c r="M18" s="72">
        <v>1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3</v>
      </c>
      <c r="T18" s="72">
        <v>0</v>
      </c>
      <c r="U18" s="72">
        <f>SUM(B18:T18)</f>
        <v>178232</v>
      </c>
      <c r="V18" s="32"/>
    </row>
    <row r="19" spans="1:23" s="3" customFormat="1" ht="14.1" customHeight="1" x14ac:dyDescent="0.3">
      <c r="A19" s="73" t="s">
        <v>2</v>
      </c>
      <c r="B19" s="74">
        <v>158186</v>
      </c>
      <c r="C19" s="74">
        <v>62663</v>
      </c>
      <c r="D19" s="74">
        <v>0</v>
      </c>
      <c r="E19" s="74">
        <v>0</v>
      </c>
      <c r="F19" s="74">
        <v>0</v>
      </c>
      <c r="G19" s="74">
        <v>538</v>
      </c>
      <c r="H19" s="74">
        <v>899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511</v>
      </c>
      <c r="Q19" s="74">
        <v>0</v>
      </c>
      <c r="R19" s="74">
        <v>0</v>
      </c>
      <c r="S19" s="74">
        <v>1</v>
      </c>
      <c r="T19" s="74">
        <v>0</v>
      </c>
      <c r="U19" s="74">
        <f>SUM(B19:T19)</f>
        <v>222798</v>
      </c>
      <c r="V19" s="32"/>
      <c r="W19" s="35"/>
    </row>
    <row r="20" spans="1:23" s="3" customFormat="1" ht="14.1" customHeight="1" x14ac:dyDescent="0.3">
      <c r="A20" s="71" t="s">
        <v>3</v>
      </c>
      <c r="B20" s="72">
        <v>216194</v>
      </c>
      <c r="C20" s="72">
        <v>94863</v>
      </c>
      <c r="D20" s="72">
        <v>3856</v>
      </c>
      <c r="E20" s="72">
        <v>683</v>
      </c>
      <c r="F20" s="72">
        <v>0</v>
      </c>
      <c r="G20" s="72">
        <v>8030</v>
      </c>
      <c r="H20" s="72">
        <v>6495</v>
      </c>
      <c r="I20" s="72">
        <v>3895</v>
      </c>
      <c r="J20" s="72">
        <v>253</v>
      </c>
      <c r="K20" s="72">
        <v>338</v>
      </c>
      <c r="L20" s="72">
        <v>504</v>
      </c>
      <c r="M20" s="72">
        <v>531</v>
      </c>
      <c r="N20" s="72">
        <v>2425</v>
      </c>
      <c r="O20" s="72">
        <v>27</v>
      </c>
      <c r="P20" s="72">
        <v>2189</v>
      </c>
      <c r="Q20" s="72">
        <v>0</v>
      </c>
      <c r="R20" s="72">
        <v>0</v>
      </c>
      <c r="S20" s="72">
        <v>0</v>
      </c>
      <c r="T20" s="72">
        <v>0</v>
      </c>
      <c r="U20" s="72">
        <f t="shared" ref="U20:U29" si="3">SUM(B20:T20)</f>
        <v>340283</v>
      </c>
      <c r="V20" s="32"/>
    </row>
    <row r="21" spans="1:23" s="3" customFormat="1" ht="14.1" customHeight="1" x14ac:dyDescent="0.3">
      <c r="A21" s="73" t="s">
        <v>4</v>
      </c>
      <c r="B21" s="74">
        <v>400590</v>
      </c>
      <c r="C21" s="74">
        <v>159924</v>
      </c>
      <c r="D21" s="74">
        <v>111019</v>
      </c>
      <c r="E21" s="74">
        <v>31242</v>
      </c>
      <c r="F21" s="74">
        <v>0</v>
      </c>
      <c r="G21" s="74">
        <v>182274</v>
      </c>
      <c r="H21" s="74">
        <v>65338</v>
      </c>
      <c r="I21" s="74">
        <v>64960</v>
      </c>
      <c r="J21" s="74">
        <v>12095</v>
      </c>
      <c r="K21" s="74">
        <v>5929</v>
      </c>
      <c r="L21" s="74">
        <v>10918</v>
      </c>
      <c r="M21" s="74">
        <v>16798</v>
      </c>
      <c r="N21" s="74">
        <v>36037</v>
      </c>
      <c r="O21" s="74">
        <v>0</v>
      </c>
      <c r="P21" s="74">
        <v>7223</v>
      </c>
      <c r="Q21" s="74">
        <v>1337</v>
      </c>
      <c r="R21" s="74">
        <v>373</v>
      </c>
      <c r="S21" s="74">
        <v>1164</v>
      </c>
      <c r="T21" s="74">
        <v>507</v>
      </c>
      <c r="U21" s="74">
        <f t="shared" si="3"/>
        <v>1107728</v>
      </c>
      <c r="V21" s="32"/>
      <c r="W21" s="35"/>
    </row>
    <row r="22" spans="1:23" s="3" customFormat="1" ht="14.1" customHeight="1" x14ac:dyDescent="0.3">
      <c r="A22" s="71" t="s">
        <v>5</v>
      </c>
      <c r="B22" s="72">
        <v>521373</v>
      </c>
      <c r="C22" s="72">
        <v>202377</v>
      </c>
      <c r="D22" s="72">
        <v>298391</v>
      </c>
      <c r="E22" s="72">
        <v>145320</v>
      </c>
      <c r="F22" s="72">
        <v>6787</v>
      </c>
      <c r="G22" s="72">
        <v>383421</v>
      </c>
      <c r="H22" s="72">
        <v>149335</v>
      </c>
      <c r="I22" s="72">
        <v>168804</v>
      </c>
      <c r="J22" s="72">
        <v>93066</v>
      </c>
      <c r="K22" s="72">
        <v>37783</v>
      </c>
      <c r="L22" s="72">
        <v>38441</v>
      </c>
      <c r="M22" s="72">
        <v>42681</v>
      </c>
      <c r="N22" s="72">
        <v>81770</v>
      </c>
      <c r="O22" s="72">
        <v>4822</v>
      </c>
      <c r="P22" s="72">
        <v>15321</v>
      </c>
      <c r="Q22" s="72">
        <v>13307</v>
      </c>
      <c r="R22" s="72">
        <v>22605</v>
      </c>
      <c r="S22" s="72">
        <v>8897</v>
      </c>
      <c r="T22" s="72">
        <v>4741</v>
      </c>
      <c r="U22" s="72">
        <f t="shared" si="3"/>
        <v>2239242</v>
      </c>
      <c r="V22" s="32"/>
    </row>
    <row r="23" spans="1:23" s="3" customFormat="1" ht="14.1" customHeight="1" x14ac:dyDescent="0.3">
      <c r="A23" s="73" t="s">
        <v>6</v>
      </c>
      <c r="B23" s="74">
        <v>647279</v>
      </c>
      <c r="C23" s="74">
        <v>234680</v>
      </c>
      <c r="D23" s="74">
        <v>431977</v>
      </c>
      <c r="E23" s="74">
        <v>207740</v>
      </c>
      <c r="F23" s="74">
        <v>17032</v>
      </c>
      <c r="G23" s="74">
        <v>543894</v>
      </c>
      <c r="H23" s="74">
        <v>226846</v>
      </c>
      <c r="I23" s="74">
        <v>298237</v>
      </c>
      <c r="J23" s="74">
        <v>166649</v>
      </c>
      <c r="K23" s="74">
        <v>64525</v>
      </c>
      <c r="L23" s="74">
        <v>66130</v>
      </c>
      <c r="M23" s="74">
        <v>99154</v>
      </c>
      <c r="N23" s="74">
        <v>134287</v>
      </c>
      <c r="O23" s="74">
        <v>8752</v>
      </c>
      <c r="P23" s="74">
        <v>26124</v>
      </c>
      <c r="Q23" s="74">
        <v>24036</v>
      </c>
      <c r="R23" s="74">
        <v>40866</v>
      </c>
      <c r="S23" s="74">
        <v>20584</v>
      </c>
      <c r="T23" s="74">
        <v>8669</v>
      </c>
      <c r="U23" s="74">
        <f t="shared" si="3"/>
        <v>3267461</v>
      </c>
      <c r="V23" s="32"/>
      <c r="W23" s="35"/>
    </row>
    <row r="24" spans="1:23" s="3" customFormat="1" ht="14.1" customHeight="1" x14ac:dyDescent="0.3">
      <c r="A24" s="71" t="s">
        <v>7</v>
      </c>
      <c r="B24" s="72">
        <v>819152</v>
      </c>
      <c r="C24" s="72">
        <v>281910</v>
      </c>
      <c r="D24" s="72">
        <v>542220</v>
      </c>
      <c r="E24" s="72">
        <v>266813</v>
      </c>
      <c r="F24" s="72">
        <v>21958</v>
      </c>
      <c r="G24" s="72">
        <v>693533</v>
      </c>
      <c r="H24" s="72">
        <v>280186</v>
      </c>
      <c r="I24" s="72">
        <v>389032</v>
      </c>
      <c r="J24" s="72">
        <v>222345</v>
      </c>
      <c r="K24" s="72">
        <v>88772</v>
      </c>
      <c r="L24" s="72">
        <v>90467</v>
      </c>
      <c r="M24" s="72">
        <v>158927</v>
      </c>
      <c r="N24" s="72">
        <v>190391</v>
      </c>
      <c r="O24" s="72">
        <v>11743</v>
      </c>
      <c r="P24" s="72">
        <v>35184</v>
      </c>
      <c r="Q24" s="72">
        <v>29050</v>
      </c>
      <c r="R24" s="72">
        <v>60358</v>
      </c>
      <c r="S24" s="72">
        <v>26344</v>
      </c>
      <c r="T24" s="72">
        <v>10920</v>
      </c>
      <c r="U24" s="72">
        <f t="shared" si="3"/>
        <v>4219305</v>
      </c>
      <c r="V24" s="32"/>
    </row>
    <row r="25" spans="1:23" s="3" customFormat="1" ht="14.1" customHeight="1" x14ac:dyDescent="0.3">
      <c r="A25" s="73" t="s">
        <v>8</v>
      </c>
      <c r="B25" s="74">
        <v>762294</v>
      </c>
      <c r="C25" s="74">
        <v>263837</v>
      </c>
      <c r="D25" s="74">
        <v>508333</v>
      </c>
      <c r="E25" s="74">
        <v>256286</v>
      </c>
      <c r="F25" s="74">
        <v>21998</v>
      </c>
      <c r="G25" s="74">
        <v>683784</v>
      </c>
      <c r="H25" s="74">
        <v>245575</v>
      </c>
      <c r="I25" s="74">
        <v>373847</v>
      </c>
      <c r="J25" s="74">
        <v>214739</v>
      </c>
      <c r="K25" s="74">
        <v>86086</v>
      </c>
      <c r="L25" s="74">
        <v>81895</v>
      </c>
      <c r="M25" s="74">
        <v>147774</v>
      </c>
      <c r="N25" s="74">
        <v>178571</v>
      </c>
      <c r="O25" s="74">
        <v>10857</v>
      </c>
      <c r="P25" s="74">
        <v>31105</v>
      </c>
      <c r="Q25" s="74">
        <v>29862</v>
      </c>
      <c r="R25" s="74">
        <v>61090</v>
      </c>
      <c r="S25" s="74">
        <v>25679</v>
      </c>
      <c r="T25" s="74">
        <v>11570</v>
      </c>
      <c r="U25" s="74">
        <f t="shared" si="3"/>
        <v>3995182</v>
      </c>
      <c r="V25" s="32"/>
      <c r="W25" s="35"/>
    </row>
    <row r="26" spans="1:23" s="3" customFormat="1" ht="14.1" customHeight="1" x14ac:dyDescent="0.3">
      <c r="A26" s="71" t="s">
        <v>9</v>
      </c>
      <c r="B26" s="72">
        <v>679064</v>
      </c>
      <c r="C26" s="72">
        <v>213104</v>
      </c>
      <c r="D26" s="72">
        <v>409604</v>
      </c>
      <c r="E26" s="72">
        <v>205529</v>
      </c>
      <c r="F26" s="72">
        <v>17323</v>
      </c>
      <c r="G26" s="72">
        <v>543074</v>
      </c>
      <c r="H26" s="72">
        <v>207700</v>
      </c>
      <c r="I26" s="72">
        <v>276125</v>
      </c>
      <c r="J26" s="72">
        <v>156447</v>
      </c>
      <c r="K26" s="72">
        <v>57229</v>
      </c>
      <c r="L26" s="72">
        <v>61630</v>
      </c>
      <c r="M26" s="72">
        <v>86410</v>
      </c>
      <c r="N26" s="72">
        <v>128764</v>
      </c>
      <c r="O26" s="72">
        <v>10204</v>
      </c>
      <c r="P26" s="72">
        <v>27771</v>
      </c>
      <c r="Q26" s="72">
        <v>23382</v>
      </c>
      <c r="R26" s="72">
        <v>33956</v>
      </c>
      <c r="S26" s="72">
        <v>15134</v>
      </c>
      <c r="T26" s="72">
        <v>8870</v>
      </c>
      <c r="U26" s="72">
        <f t="shared" si="3"/>
        <v>3161320</v>
      </c>
      <c r="V26" s="32"/>
    </row>
    <row r="27" spans="1:23" s="3" customFormat="1" ht="14.1" customHeight="1" x14ac:dyDescent="0.3">
      <c r="A27" s="73" t="s">
        <v>10</v>
      </c>
      <c r="B27" s="74">
        <v>574397</v>
      </c>
      <c r="C27" s="74">
        <v>180110</v>
      </c>
      <c r="D27" s="74">
        <v>242334</v>
      </c>
      <c r="E27" s="74">
        <v>125368</v>
      </c>
      <c r="F27" s="74">
        <v>2991</v>
      </c>
      <c r="G27" s="74">
        <v>354279</v>
      </c>
      <c r="H27" s="74">
        <v>110799</v>
      </c>
      <c r="I27" s="74">
        <v>115170</v>
      </c>
      <c r="J27" s="74">
        <v>36896</v>
      </c>
      <c r="K27" s="74">
        <v>12048</v>
      </c>
      <c r="L27" s="74">
        <v>22020</v>
      </c>
      <c r="M27" s="74">
        <v>23967</v>
      </c>
      <c r="N27" s="74">
        <v>60573</v>
      </c>
      <c r="O27" s="74">
        <v>3052</v>
      </c>
      <c r="P27" s="74">
        <v>13150</v>
      </c>
      <c r="Q27" s="74">
        <v>3619</v>
      </c>
      <c r="R27" s="74">
        <v>1305</v>
      </c>
      <c r="S27" s="74">
        <v>2524</v>
      </c>
      <c r="T27" s="74">
        <v>1460</v>
      </c>
      <c r="U27" s="74">
        <f t="shared" si="3"/>
        <v>1886062</v>
      </c>
      <c r="V27" s="32"/>
      <c r="W27" s="35"/>
    </row>
    <row r="28" spans="1:23" s="3" customFormat="1" ht="14.1" customHeight="1" x14ac:dyDescent="0.3">
      <c r="A28" s="71" t="s">
        <v>11</v>
      </c>
      <c r="B28" s="72">
        <v>346180</v>
      </c>
      <c r="C28" s="72">
        <v>102324</v>
      </c>
      <c r="D28" s="72">
        <v>767</v>
      </c>
      <c r="E28" s="72">
        <v>216</v>
      </c>
      <c r="F28" s="72">
        <v>0</v>
      </c>
      <c r="G28" s="72">
        <v>8814</v>
      </c>
      <c r="H28" s="72">
        <v>1898</v>
      </c>
      <c r="I28" s="72">
        <v>902</v>
      </c>
      <c r="J28" s="72">
        <v>104</v>
      </c>
      <c r="K28" s="72">
        <v>165</v>
      </c>
      <c r="L28" s="72">
        <v>98</v>
      </c>
      <c r="M28" s="72">
        <v>121</v>
      </c>
      <c r="N28" s="72">
        <v>1119</v>
      </c>
      <c r="O28" s="72">
        <v>0</v>
      </c>
      <c r="P28" s="72">
        <v>1482</v>
      </c>
      <c r="Q28" s="72">
        <v>0</v>
      </c>
      <c r="R28" s="72">
        <v>5</v>
      </c>
      <c r="S28" s="72">
        <v>148</v>
      </c>
      <c r="T28" s="72">
        <v>0</v>
      </c>
      <c r="U28" s="72">
        <f t="shared" si="3"/>
        <v>464343</v>
      </c>
      <c r="V28" s="32"/>
    </row>
    <row r="29" spans="1:23" s="3" customFormat="1" ht="14.1" customHeight="1" x14ac:dyDescent="0.3">
      <c r="A29" s="73" t="s">
        <v>12</v>
      </c>
      <c r="B29" s="74">
        <v>303853</v>
      </c>
      <c r="C29" s="74">
        <v>126920</v>
      </c>
      <c r="D29" s="74">
        <v>0</v>
      </c>
      <c r="E29" s="74">
        <v>0</v>
      </c>
      <c r="F29" s="74">
        <v>0</v>
      </c>
      <c r="G29" s="74">
        <v>3344</v>
      </c>
      <c r="H29" s="74">
        <v>1364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211</v>
      </c>
      <c r="T29" s="74">
        <v>0</v>
      </c>
      <c r="U29" s="74">
        <f t="shared" si="3"/>
        <v>435692</v>
      </c>
      <c r="V29" s="32"/>
      <c r="W29" s="35"/>
    </row>
    <row r="30" spans="1:23" s="40" customFormat="1" ht="14.1" customHeight="1" thickBot="1" x14ac:dyDescent="0.35">
      <c r="A30" s="95" t="s">
        <v>0</v>
      </c>
      <c r="B30" s="96">
        <f>SUM(B18:B29)</f>
        <v>5552227</v>
      </c>
      <c r="C30" s="96">
        <f t="shared" ref="C30:U30" si="4">SUM(C18:C29)</f>
        <v>1975959</v>
      </c>
      <c r="D30" s="96">
        <f t="shared" si="4"/>
        <v>2548501</v>
      </c>
      <c r="E30" s="96">
        <f t="shared" si="4"/>
        <v>1239197</v>
      </c>
      <c r="F30" s="96">
        <f t="shared" si="4"/>
        <v>88089</v>
      </c>
      <c r="G30" s="96">
        <f t="shared" si="4"/>
        <v>3405728</v>
      </c>
      <c r="H30" s="96">
        <f t="shared" si="4"/>
        <v>1296959</v>
      </c>
      <c r="I30" s="96">
        <f t="shared" si="4"/>
        <v>1691021</v>
      </c>
      <c r="J30" s="96">
        <f t="shared" si="4"/>
        <v>902594</v>
      </c>
      <c r="K30" s="96">
        <f t="shared" si="4"/>
        <v>352875</v>
      </c>
      <c r="L30" s="96">
        <f t="shared" si="4"/>
        <v>372103</v>
      </c>
      <c r="M30" s="96">
        <f t="shared" si="4"/>
        <v>576364</v>
      </c>
      <c r="N30" s="96">
        <f t="shared" si="4"/>
        <v>813937</v>
      </c>
      <c r="O30" s="96">
        <f t="shared" si="4"/>
        <v>49457</v>
      </c>
      <c r="P30" s="96">
        <f t="shared" si="4"/>
        <v>160060</v>
      </c>
      <c r="Q30" s="96">
        <f t="shared" si="4"/>
        <v>124593</v>
      </c>
      <c r="R30" s="96">
        <f t="shared" si="4"/>
        <v>220558</v>
      </c>
      <c r="S30" s="96">
        <f t="shared" si="4"/>
        <v>100689</v>
      </c>
      <c r="T30" s="96">
        <f t="shared" si="4"/>
        <v>46737</v>
      </c>
      <c r="U30" s="96">
        <f t="shared" si="4"/>
        <v>21517648</v>
      </c>
      <c r="V30" s="39"/>
    </row>
    <row r="31" spans="1:23" s="40" customFormat="1" ht="14.1" customHeight="1" thickTop="1" x14ac:dyDescent="0.3">
      <c r="A31" s="79" t="str">
        <f>A15</f>
        <v xml:space="preserve">Tρέχον έτος </v>
      </c>
      <c r="B31" s="80">
        <f t="shared" ref="B31:U31" si="5">SUM(B18:B24)</f>
        <v>2886439</v>
      </c>
      <c r="C31" s="80">
        <f t="shared" si="5"/>
        <v>1089664</v>
      </c>
      <c r="D31" s="80">
        <f t="shared" si="5"/>
        <v>1387463</v>
      </c>
      <c r="E31" s="80">
        <f t="shared" si="5"/>
        <v>651798</v>
      </c>
      <c r="F31" s="80">
        <f t="shared" si="5"/>
        <v>45777</v>
      </c>
      <c r="G31" s="80">
        <f t="shared" si="5"/>
        <v>1812433</v>
      </c>
      <c r="H31" s="80">
        <f t="shared" si="5"/>
        <v>729623</v>
      </c>
      <c r="I31" s="80">
        <f t="shared" si="5"/>
        <v>924977</v>
      </c>
      <c r="J31" s="80">
        <f t="shared" si="5"/>
        <v>494408</v>
      </c>
      <c r="K31" s="80">
        <f t="shared" si="5"/>
        <v>197347</v>
      </c>
      <c r="L31" s="80">
        <f t="shared" si="5"/>
        <v>206460</v>
      </c>
      <c r="M31" s="80">
        <f t="shared" si="5"/>
        <v>318092</v>
      </c>
      <c r="N31" s="80">
        <f t="shared" si="5"/>
        <v>444910</v>
      </c>
      <c r="O31" s="80">
        <f t="shared" si="5"/>
        <v>25344</v>
      </c>
      <c r="P31" s="80">
        <f t="shared" si="5"/>
        <v>86552</v>
      </c>
      <c r="Q31" s="80">
        <f t="shared" si="5"/>
        <v>67730</v>
      </c>
      <c r="R31" s="80">
        <f t="shared" si="5"/>
        <v>124202</v>
      </c>
      <c r="S31" s="80">
        <f t="shared" si="5"/>
        <v>56993</v>
      </c>
      <c r="T31" s="80">
        <f t="shared" si="5"/>
        <v>24837</v>
      </c>
      <c r="U31" s="80">
        <f t="shared" si="5"/>
        <v>11575049</v>
      </c>
      <c r="V31" s="39"/>
      <c r="W31" s="43"/>
    </row>
    <row r="32" spans="1:23" s="3" customFormat="1" ht="14.1" customHeight="1" x14ac:dyDescent="0.3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66"/>
      <c r="S32" s="66"/>
      <c r="T32" s="66"/>
      <c r="U32" s="66"/>
    </row>
    <row r="33" spans="1:23" s="2" customFormat="1" ht="13.5" customHeight="1" x14ac:dyDescent="0.3">
      <c r="A33" s="67">
        <v>2019</v>
      </c>
      <c r="B33" s="68" t="str">
        <f>B2</f>
        <v>Αθήνα</v>
      </c>
      <c r="C33" s="69" t="str">
        <f t="shared" ref="C33:U33" si="6">C2</f>
        <v>Θεσσαλονίκη</v>
      </c>
      <c r="D33" s="69" t="str">
        <f t="shared" si="6"/>
        <v>Ρόδος</v>
      </c>
      <c r="E33" s="69" t="str">
        <f t="shared" si="6"/>
        <v>Κως</v>
      </c>
      <c r="F33" s="70" t="str">
        <f t="shared" si="6"/>
        <v>Kάρπαθος</v>
      </c>
      <c r="G33" s="68" t="str">
        <f t="shared" si="6"/>
        <v>Ηράκλειο</v>
      </c>
      <c r="H33" s="69" t="str">
        <f t="shared" si="6"/>
        <v xml:space="preserve">Χανιά </v>
      </c>
      <c r="I33" s="69" t="str">
        <f t="shared" si="6"/>
        <v>Κέρκυρα</v>
      </c>
      <c r="J33" s="69" t="str">
        <f t="shared" si="6"/>
        <v>Ζάκυνθος</v>
      </c>
      <c r="K33" s="70" t="str">
        <f t="shared" si="6"/>
        <v>Κεφαλονιά</v>
      </c>
      <c r="L33" s="68" t="str">
        <f t="shared" si="6"/>
        <v xml:space="preserve">Άκτιο </v>
      </c>
      <c r="M33" s="69" t="str">
        <f t="shared" si="6"/>
        <v>Μύκονος</v>
      </c>
      <c r="N33" s="69" t="str">
        <f t="shared" si="6"/>
        <v>Σαντορίνη</v>
      </c>
      <c r="O33" s="69" t="str">
        <f t="shared" si="6"/>
        <v>Άραξος</v>
      </c>
      <c r="P33" s="70" t="str">
        <f t="shared" si="6"/>
        <v>Καλαμάτα</v>
      </c>
      <c r="Q33" s="68" t="str">
        <f t="shared" si="6"/>
        <v>Σάμος</v>
      </c>
      <c r="R33" s="69" t="str">
        <f t="shared" si="6"/>
        <v>Σκιάθος</v>
      </c>
      <c r="S33" s="69" t="str">
        <f t="shared" si="6"/>
        <v>Καβάλα</v>
      </c>
      <c r="T33" s="69" t="str">
        <f t="shared" si="6"/>
        <v>Μυτιλήνη</v>
      </c>
      <c r="U33" s="70" t="str">
        <f t="shared" si="6"/>
        <v>Σύνολο</v>
      </c>
    </row>
    <row r="34" spans="1:23" s="3" customFormat="1" ht="14.1" customHeight="1" x14ac:dyDescent="0.3">
      <c r="A34" s="71" t="s">
        <v>1</v>
      </c>
      <c r="B34" s="72">
        <v>271630</v>
      </c>
      <c r="C34" s="72">
        <v>100085</v>
      </c>
      <c r="D34" s="72">
        <v>48</v>
      </c>
      <c r="E34" s="72">
        <v>0</v>
      </c>
      <c r="F34" s="72">
        <v>0</v>
      </c>
      <c r="G34" s="72">
        <v>1738</v>
      </c>
      <c r="H34" s="72">
        <v>1465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36</v>
      </c>
      <c r="O34" s="72">
        <v>0</v>
      </c>
      <c r="P34" s="72">
        <v>0</v>
      </c>
      <c r="Q34" s="72">
        <v>0</v>
      </c>
      <c r="R34" s="72">
        <v>0</v>
      </c>
      <c r="S34" s="72">
        <v>1094</v>
      </c>
      <c r="T34" s="72">
        <v>17</v>
      </c>
      <c r="U34" s="72">
        <f>SUM(B34:T34)</f>
        <v>376113</v>
      </c>
      <c r="V34" s="32"/>
    </row>
    <row r="35" spans="1:23" s="3" customFormat="1" ht="14.1" customHeight="1" x14ac:dyDescent="0.3">
      <c r="A35" s="73" t="s">
        <v>2</v>
      </c>
      <c r="B35" s="74">
        <v>251571</v>
      </c>
      <c r="C35" s="74">
        <v>98359</v>
      </c>
      <c r="D35" s="74">
        <v>0</v>
      </c>
      <c r="E35" s="74">
        <v>0</v>
      </c>
      <c r="F35" s="74">
        <v>0</v>
      </c>
      <c r="G35" s="74">
        <v>6587</v>
      </c>
      <c r="H35" s="74">
        <v>1498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118</v>
      </c>
      <c r="O35" s="74">
        <v>0</v>
      </c>
      <c r="P35" s="74">
        <v>248</v>
      </c>
      <c r="Q35" s="74">
        <v>0</v>
      </c>
      <c r="R35" s="74">
        <v>0</v>
      </c>
      <c r="S35" s="74">
        <v>0</v>
      </c>
      <c r="T35" s="74">
        <v>0</v>
      </c>
      <c r="U35" s="74">
        <f>SUM(B35:T35)</f>
        <v>358381</v>
      </c>
      <c r="V35" s="32"/>
      <c r="W35" s="35"/>
    </row>
    <row r="36" spans="1:23" s="3" customFormat="1" ht="14.1" customHeight="1" x14ac:dyDescent="0.3">
      <c r="A36" s="71" t="s">
        <v>3</v>
      </c>
      <c r="B36" s="72">
        <v>356299</v>
      </c>
      <c r="C36" s="72">
        <v>123494</v>
      </c>
      <c r="D36" s="72">
        <v>94</v>
      </c>
      <c r="E36" s="72">
        <v>168</v>
      </c>
      <c r="F36" s="72">
        <v>0</v>
      </c>
      <c r="G36" s="72">
        <v>10228</v>
      </c>
      <c r="H36" s="72">
        <v>2017</v>
      </c>
      <c r="I36" s="72">
        <v>508</v>
      </c>
      <c r="J36" s="72">
        <v>150</v>
      </c>
      <c r="K36" s="72">
        <v>0</v>
      </c>
      <c r="L36" s="72">
        <v>248</v>
      </c>
      <c r="M36" s="72">
        <v>0</v>
      </c>
      <c r="N36" s="72">
        <v>695</v>
      </c>
      <c r="O36" s="72">
        <v>0</v>
      </c>
      <c r="P36" s="72">
        <v>1833</v>
      </c>
      <c r="Q36" s="72">
        <v>0</v>
      </c>
      <c r="R36" s="72">
        <v>0</v>
      </c>
      <c r="S36" s="72">
        <v>0</v>
      </c>
      <c r="T36" s="72">
        <v>0</v>
      </c>
      <c r="U36" s="72">
        <f t="shared" ref="U36:U45" si="7">SUM(B36:T36)</f>
        <v>495734</v>
      </c>
      <c r="V36" s="32"/>
    </row>
    <row r="37" spans="1:23" s="3" customFormat="1" ht="14.1" customHeight="1" x14ac:dyDescent="0.3">
      <c r="A37" s="73" t="s">
        <v>4</v>
      </c>
      <c r="B37" s="74">
        <v>511163</v>
      </c>
      <c r="C37" s="74">
        <v>190003</v>
      </c>
      <c r="D37" s="74">
        <v>102683</v>
      </c>
      <c r="E37" s="74">
        <v>31851</v>
      </c>
      <c r="F37" s="74">
        <v>601</v>
      </c>
      <c r="G37" s="74">
        <v>185666</v>
      </c>
      <c r="H37" s="74">
        <v>71079</v>
      </c>
      <c r="I37" s="74">
        <v>62690</v>
      </c>
      <c r="J37" s="74">
        <v>10538</v>
      </c>
      <c r="K37" s="74">
        <v>7606</v>
      </c>
      <c r="L37" s="74">
        <v>4444</v>
      </c>
      <c r="M37" s="74">
        <v>18189</v>
      </c>
      <c r="N37" s="74">
        <v>26927</v>
      </c>
      <c r="O37" s="74">
        <v>351</v>
      </c>
      <c r="P37" s="74">
        <v>5507</v>
      </c>
      <c r="Q37" s="74">
        <v>1247</v>
      </c>
      <c r="R37" s="74">
        <v>55</v>
      </c>
      <c r="S37" s="74">
        <v>906</v>
      </c>
      <c r="T37" s="74">
        <v>820</v>
      </c>
      <c r="U37" s="74">
        <f t="shared" si="7"/>
        <v>1232326</v>
      </c>
      <c r="V37" s="32"/>
      <c r="W37" s="35"/>
    </row>
    <row r="38" spans="1:23" s="3" customFormat="1" ht="14.1" customHeight="1" x14ac:dyDescent="0.3">
      <c r="A38" s="71" t="s">
        <v>5</v>
      </c>
      <c r="B38" s="72">
        <v>593359</v>
      </c>
      <c r="C38" s="72">
        <v>226466</v>
      </c>
      <c r="D38" s="72">
        <v>285172</v>
      </c>
      <c r="E38" s="72">
        <v>154106</v>
      </c>
      <c r="F38" s="72">
        <v>8351</v>
      </c>
      <c r="G38" s="72">
        <v>402172</v>
      </c>
      <c r="H38" s="72">
        <v>152538</v>
      </c>
      <c r="I38" s="72">
        <v>176333</v>
      </c>
      <c r="J38" s="72">
        <v>106219</v>
      </c>
      <c r="K38" s="72">
        <v>41022</v>
      </c>
      <c r="L38" s="72">
        <v>31678</v>
      </c>
      <c r="M38" s="72">
        <v>43843</v>
      </c>
      <c r="N38" s="72">
        <v>59865</v>
      </c>
      <c r="O38" s="72">
        <v>8000</v>
      </c>
      <c r="P38" s="72">
        <v>16868</v>
      </c>
      <c r="Q38" s="72">
        <v>14399</v>
      </c>
      <c r="R38" s="72">
        <v>21450</v>
      </c>
      <c r="S38" s="72">
        <v>13813</v>
      </c>
      <c r="T38" s="72">
        <v>6582</v>
      </c>
      <c r="U38" s="72">
        <f t="shared" si="7"/>
        <v>2362236</v>
      </c>
      <c r="V38" s="32"/>
    </row>
    <row r="39" spans="1:23" s="3" customFormat="1" ht="14.1" customHeight="1" x14ac:dyDescent="0.3">
      <c r="A39" s="73" t="s">
        <v>6</v>
      </c>
      <c r="B39" s="74">
        <v>699035</v>
      </c>
      <c r="C39" s="74">
        <v>276261</v>
      </c>
      <c r="D39" s="74">
        <v>410082</v>
      </c>
      <c r="E39" s="74">
        <v>207823</v>
      </c>
      <c r="F39" s="74">
        <v>20174</v>
      </c>
      <c r="G39" s="74">
        <v>543179</v>
      </c>
      <c r="H39" s="74">
        <v>203092</v>
      </c>
      <c r="I39" s="74">
        <v>263264</v>
      </c>
      <c r="J39" s="74">
        <v>161632</v>
      </c>
      <c r="K39" s="74">
        <v>62848</v>
      </c>
      <c r="L39" s="74">
        <v>58891</v>
      </c>
      <c r="M39" s="74">
        <v>82394</v>
      </c>
      <c r="N39" s="74">
        <v>91335</v>
      </c>
      <c r="O39" s="74">
        <v>18947</v>
      </c>
      <c r="P39" s="74">
        <v>27888</v>
      </c>
      <c r="Q39" s="74">
        <v>26661</v>
      </c>
      <c r="R39" s="74">
        <v>35894</v>
      </c>
      <c r="S39" s="74">
        <v>24672</v>
      </c>
      <c r="T39" s="74">
        <v>11539</v>
      </c>
      <c r="U39" s="74">
        <f t="shared" si="7"/>
        <v>3225611</v>
      </c>
      <c r="V39" s="32"/>
      <c r="W39" s="35"/>
    </row>
    <row r="40" spans="1:23" s="3" customFormat="1" ht="14.1" customHeight="1" x14ac:dyDescent="0.3">
      <c r="A40" s="71" t="s">
        <v>7</v>
      </c>
      <c r="B40" s="72">
        <v>864861</v>
      </c>
      <c r="C40" s="72">
        <v>314485</v>
      </c>
      <c r="D40" s="72">
        <v>478715</v>
      </c>
      <c r="E40" s="72">
        <v>247169</v>
      </c>
      <c r="F40" s="72">
        <v>24357</v>
      </c>
      <c r="G40" s="72">
        <v>646822</v>
      </c>
      <c r="H40" s="72">
        <v>223940</v>
      </c>
      <c r="I40" s="72">
        <v>317577</v>
      </c>
      <c r="J40" s="72">
        <v>204052</v>
      </c>
      <c r="K40" s="72">
        <v>76809</v>
      </c>
      <c r="L40" s="72">
        <v>75183</v>
      </c>
      <c r="M40" s="72">
        <v>119895</v>
      </c>
      <c r="N40" s="72">
        <v>114836</v>
      </c>
      <c r="O40" s="72">
        <v>20183</v>
      </c>
      <c r="P40" s="72">
        <v>29563</v>
      </c>
      <c r="Q40" s="72">
        <v>32574</v>
      </c>
      <c r="R40" s="72">
        <v>48264</v>
      </c>
      <c r="S40" s="72">
        <v>28311</v>
      </c>
      <c r="T40" s="72">
        <v>14392</v>
      </c>
      <c r="U40" s="72">
        <f t="shared" si="7"/>
        <v>3881988</v>
      </c>
      <c r="V40" s="32"/>
    </row>
    <row r="41" spans="1:23" s="3" customFormat="1" ht="14.1" customHeight="1" x14ac:dyDescent="0.3">
      <c r="A41" s="73" t="s">
        <v>8</v>
      </c>
      <c r="B41" s="74">
        <v>876070</v>
      </c>
      <c r="C41" s="74">
        <v>296237</v>
      </c>
      <c r="D41" s="74">
        <v>477405</v>
      </c>
      <c r="E41" s="74">
        <v>248652</v>
      </c>
      <c r="F41" s="74">
        <v>26264</v>
      </c>
      <c r="G41" s="74">
        <v>651055</v>
      </c>
      <c r="H41" s="74">
        <v>205323</v>
      </c>
      <c r="I41" s="74">
        <v>309733</v>
      </c>
      <c r="J41" s="74">
        <v>200245</v>
      </c>
      <c r="K41" s="74">
        <v>77555</v>
      </c>
      <c r="L41" s="74">
        <v>65780</v>
      </c>
      <c r="M41" s="74">
        <v>118961</v>
      </c>
      <c r="N41" s="74">
        <v>107874</v>
      </c>
      <c r="O41" s="74">
        <v>18032</v>
      </c>
      <c r="P41" s="74">
        <v>32673</v>
      </c>
      <c r="Q41" s="74">
        <v>31288</v>
      </c>
      <c r="R41" s="74">
        <v>49396</v>
      </c>
      <c r="S41" s="74">
        <v>28744</v>
      </c>
      <c r="T41" s="74">
        <v>14294</v>
      </c>
      <c r="U41" s="74">
        <f t="shared" si="7"/>
        <v>3835581</v>
      </c>
      <c r="V41" s="32"/>
      <c r="W41" s="35"/>
    </row>
    <row r="42" spans="1:23" s="3" customFormat="1" ht="14.1" customHeight="1" x14ac:dyDescent="0.3">
      <c r="A42" s="71" t="s">
        <v>9</v>
      </c>
      <c r="B42" s="72">
        <v>734112</v>
      </c>
      <c r="C42" s="72">
        <v>251622</v>
      </c>
      <c r="D42" s="72">
        <v>388577</v>
      </c>
      <c r="E42" s="72">
        <v>191725</v>
      </c>
      <c r="F42" s="72">
        <v>17511</v>
      </c>
      <c r="G42" s="72">
        <v>536058</v>
      </c>
      <c r="H42" s="72">
        <v>181111</v>
      </c>
      <c r="I42" s="72">
        <v>237129</v>
      </c>
      <c r="J42" s="72">
        <v>146825</v>
      </c>
      <c r="K42" s="72">
        <v>53098</v>
      </c>
      <c r="L42" s="72">
        <v>53100</v>
      </c>
      <c r="M42" s="72">
        <v>67914</v>
      </c>
      <c r="N42" s="72">
        <v>79854</v>
      </c>
      <c r="O42" s="72">
        <v>14658</v>
      </c>
      <c r="P42" s="72">
        <v>28136</v>
      </c>
      <c r="Q42" s="72">
        <v>26320</v>
      </c>
      <c r="R42" s="72">
        <v>25861</v>
      </c>
      <c r="S42" s="72">
        <v>19834</v>
      </c>
      <c r="T42" s="72">
        <v>10366</v>
      </c>
      <c r="U42" s="72">
        <f t="shared" si="7"/>
        <v>3063811</v>
      </c>
      <c r="V42" s="32"/>
    </row>
    <row r="43" spans="1:23" s="3" customFormat="1" ht="14.1" customHeight="1" x14ac:dyDescent="0.3">
      <c r="A43" s="73" t="s">
        <v>10</v>
      </c>
      <c r="B43" s="74">
        <v>563672</v>
      </c>
      <c r="C43" s="74">
        <v>198624</v>
      </c>
      <c r="D43" s="74">
        <v>200147</v>
      </c>
      <c r="E43" s="74">
        <v>96720</v>
      </c>
      <c r="F43" s="74">
        <v>1827</v>
      </c>
      <c r="G43" s="74">
        <v>299069</v>
      </c>
      <c r="H43" s="74">
        <v>95557</v>
      </c>
      <c r="I43" s="74">
        <v>89576</v>
      </c>
      <c r="J43" s="74">
        <v>26877</v>
      </c>
      <c r="K43" s="74">
        <v>11391</v>
      </c>
      <c r="L43" s="74">
        <v>11348</v>
      </c>
      <c r="M43" s="74">
        <v>22885</v>
      </c>
      <c r="N43" s="74">
        <v>38035</v>
      </c>
      <c r="O43" s="74">
        <v>4283</v>
      </c>
      <c r="P43" s="74">
        <v>9586</v>
      </c>
      <c r="Q43" s="74">
        <v>4664</v>
      </c>
      <c r="R43" s="74">
        <v>984</v>
      </c>
      <c r="S43" s="74">
        <v>5518</v>
      </c>
      <c r="T43" s="74">
        <v>808</v>
      </c>
      <c r="U43" s="74">
        <f t="shared" si="7"/>
        <v>1681571</v>
      </c>
      <c r="V43" s="32"/>
      <c r="W43" s="35"/>
    </row>
    <row r="44" spans="1:23" s="3" customFormat="1" ht="14.1" customHeight="1" x14ac:dyDescent="0.3">
      <c r="A44" s="71" t="s">
        <v>11</v>
      </c>
      <c r="B44" s="72">
        <v>390904</v>
      </c>
      <c r="C44" s="72">
        <v>119238</v>
      </c>
      <c r="D44" s="72">
        <v>373</v>
      </c>
      <c r="E44" s="72">
        <v>69</v>
      </c>
      <c r="F44" s="72">
        <v>0</v>
      </c>
      <c r="G44" s="72">
        <v>16178</v>
      </c>
      <c r="H44" s="72">
        <v>2378</v>
      </c>
      <c r="I44" s="72">
        <v>465</v>
      </c>
      <c r="J44" s="72">
        <v>0</v>
      </c>
      <c r="K44" s="72">
        <v>0</v>
      </c>
      <c r="L44" s="72">
        <v>26</v>
      </c>
      <c r="M44" s="72">
        <v>0</v>
      </c>
      <c r="N44" s="72">
        <v>424</v>
      </c>
      <c r="O44" s="72">
        <v>0</v>
      </c>
      <c r="P44" s="72">
        <v>1062</v>
      </c>
      <c r="Q44" s="72">
        <v>0</v>
      </c>
      <c r="R44" s="72">
        <v>0</v>
      </c>
      <c r="S44" s="72">
        <v>0</v>
      </c>
      <c r="T44" s="72">
        <v>0</v>
      </c>
      <c r="U44" s="72">
        <f t="shared" si="7"/>
        <v>531117</v>
      </c>
      <c r="V44" s="32"/>
    </row>
    <row r="45" spans="1:23" s="3" customFormat="1" ht="14.1" customHeight="1" x14ac:dyDescent="0.3">
      <c r="A45" s="73" t="s">
        <v>12</v>
      </c>
      <c r="B45" s="74">
        <v>299917</v>
      </c>
      <c r="C45" s="74">
        <v>146869</v>
      </c>
      <c r="D45" s="74">
        <v>3</v>
      </c>
      <c r="E45" s="74">
        <v>4</v>
      </c>
      <c r="F45" s="74">
        <v>0</v>
      </c>
      <c r="G45" s="74">
        <v>3471</v>
      </c>
      <c r="H45" s="74">
        <v>1436</v>
      </c>
      <c r="I45" s="74">
        <v>145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f t="shared" si="7"/>
        <v>451845</v>
      </c>
      <c r="V45" s="32"/>
      <c r="W45" s="35"/>
    </row>
    <row r="46" spans="1:23" s="40" customFormat="1" ht="14.1" customHeight="1" thickBot="1" x14ac:dyDescent="0.35">
      <c r="A46" s="95" t="s">
        <v>0</v>
      </c>
      <c r="B46" s="96">
        <f>SUM(B34:B45)</f>
        <v>6412593</v>
      </c>
      <c r="C46" s="96">
        <f t="shared" ref="C46:U46" si="8">SUM(C34:C45)</f>
        <v>2341743</v>
      </c>
      <c r="D46" s="96">
        <f t="shared" si="8"/>
        <v>2343299</v>
      </c>
      <c r="E46" s="96">
        <f t="shared" si="8"/>
        <v>1178287</v>
      </c>
      <c r="F46" s="96">
        <f t="shared" si="8"/>
        <v>99085</v>
      </c>
      <c r="G46" s="96">
        <f t="shared" si="8"/>
        <v>3302223</v>
      </c>
      <c r="H46" s="96">
        <f t="shared" si="8"/>
        <v>1141434</v>
      </c>
      <c r="I46" s="96">
        <f t="shared" si="8"/>
        <v>1457420</v>
      </c>
      <c r="J46" s="96">
        <f t="shared" si="8"/>
        <v>856538</v>
      </c>
      <c r="K46" s="96">
        <f t="shared" si="8"/>
        <v>330329</v>
      </c>
      <c r="L46" s="96">
        <f t="shared" si="8"/>
        <v>300698</v>
      </c>
      <c r="M46" s="96">
        <f t="shared" si="8"/>
        <v>474081</v>
      </c>
      <c r="N46" s="96">
        <f t="shared" si="8"/>
        <v>519999</v>
      </c>
      <c r="O46" s="96">
        <f t="shared" si="8"/>
        <v>84454</v>
      </c>
      <c r="P46" s="96">
        <f t="shared" si="8"/>
        <v>153364</v>
      </c>
      <c r="Q46" s="96">
        <f t="shared" si="8"/>
        <v>137153</v>
      </c>
      <c r="R46" s="96">
        <f t="shared" si="8"/>
        <v>181904</v>
      </c>
      <c r="S46" s="96">
        <f t="shared" si="8"/>
        <v>122892</v>
      </c>
      <c r="T46" s="96">
        <f t="shared" si="8"/>
        <v>58818</v>
      </c>
      <c r="U46" s="96">
        <f t="shared" si="8"/>
        <v>21496314</v>
      </c>
      <c r="V46" s="39"/>
    </row>
    <row r="47" spans="1:23" s="40" customFormat="1" ht="14.1" customHeight="1" thickTop="1" x14ac:dyDescent="0.3">
      <c r="A47" s="79" t="str">
        <f>A15</f>
        <v xml:space="preserve">Tρέχον έτος </v>
      </c>
      <c r="B47" s="80">
        <f t="shared" ref="B47:U47" si="9">SUM(B34:B40)</f>
        <v>3547918</v>
      </c>
      <c r="C47" s="80">
        <f t="shared" si="9"/>
        <v>1329153</v>
      </c>
      <c r="D47" s="80">
        <f t="shared" si="9"/>
        <v>1276794</v>
      </c>
      <c r="E47" s="80">
        <f t="shared" si="9"/>
        <v>641117</v>
      </c>
      <c r="F47" s="80">
        <f t="shared" si="9"/>
        <v>53483</v>
      </c>
      <c r="G47" s="80">
        <f t="shared" si="9"/>
        <v>1796392</v>
      </c>
      <c r="H47" s="80">
        <f t="shared" si="9"/>
        <v>655629</v>
      </c>
      <c r="I47" s="80">
        <f t="shared" si="9"/>
        <v>820372</v>
      </c>
      <c r="J47" s="80">
        <f t="shared" si="9"/>
        <v>482591</v>
      </c>
      <c r="K47" s="80">
        <f t="shared" si="9"/>
        <v>188285</v>
      </c>
      <c r="L47" s="80">
        <f t="shared" si="9"/>
        <v>170444</v>
      </c>
      <c r="M47" s="80">
        <f t="shared" si="9"/>
        <v>264321</v>
      </c>
      <c r="N47" s="80">
        <f t="shared" si="9"/>
        <v>293812</v>
      </c>
      <c r="O47" s="80">
        <f t="shared" si="9"/>
        <v>47481</v>
      </c>
      <c r="P47" s="80">
        <f t="shared" si="9"/>
        <v>81907</v>
      </c>
      <c r="Q47" s="80">
        <f t="shared" si="9"/>
        <v>74881</v>
      </c>
      <c r="R47" s="80">
        <f t="shared" si="9"/>
        <v>105663</v>
      </c>
      <c r="S47" s="80">
        <f t="shared" si="9"/>
        <v>68796</v>
      </c>
      <c r="T47" s="80">
        <f t="shared" si="9"/>
        <v>33350</v>
      </c>
      <c r="U47" s="80">
        <f t="shared" si="9"/>
        <v>11932389</v>
      </c>
      <c r="V47" s="39"/>
      <c r="W47" s="43"/>
    </row>
    <row r="48" spans="1:23" s="3" customFormat="1" ht="14.1" customHeight="1" x14ac:dyDescent="0.3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66"/>
      <c r="S48" s="66"/>
      <c r="T48" s="66"/>
      <c r="U48" s="66"/>
    </row>
    <row r="49" spans="1:23" s="2" customFormat="1" ht="13.5" customHeight="1" x14ac:dyDescent="0.3">
      <c r="A49" s="67" t="s">
        <v>84</v>
      </c>
      <c r="B49" s="68" t="str">
        <f>B2</f>
        <v>Αθήνα</v>
      </c>
      <c r="C49" s="69" t="str">
        <f t="shared" ref="C49:Q49" si="10">C2</f>
        <v>Θεσσαλονίκη</v>
      </c>
      <c r="D49" s="69" t="str">
        <f t="shared" si="10"/>
        <v>Ρόδος</v>
      </c>
      <c r="E49" s="69" t="str">
        <f t="shared" si="10"/>
        <v>Κως</v>
      </c>
      <c r="F49" s="70" t="str">
        <f t="shared" si="10"/>
        <v>Kάρπαθος</v>
      </c>
      <c r="G49" s="68" t="str">
        <f t="shared" si="10"/>
        <v>Ηράκλειο</v>
      </c>
      <c r="H49" s="69" t="str">
        <f t="shared" si="10"/>
        <v xml:space="preserve">Χανιά </v>
      </c>
      <c r="I49" s="69" t="str">
        <f t="shared" si="10"/>
        <v>Κέρκυρα</v>
      </c>
      <c r="J49" s="69" t="str">
        <f t="shared" si="10"/>
        <v>Ζάκυνθος</v>
      </c>
      <c r="K49" s="70" t="str">
        <f t="shared" si="10"/>
        <v>Κεφαλονιά</v>
      </c>
      <c r="L49" s="68" t="str">
        <f t="shared" si="10"/>
        <v xml:space="preserve">Άκτιο </v>
      </c>
      <c r="M49" s="69" t="str">
        <f t="shared" si="10"/>
        <v>Μύκονος</v>
      </c>
      <c r="N49" s="69" t="str">
        <f t="shared" si="10"/>
        <v>Σαντορίνη</v>
      </c>
      <c r="O49" s="69" t="str">
        <f t="shared" si="10"/>
        <v>Άραξος</v>
      </c>
      <c r="P49" s="70" t="str">
        <f t="shared" si="10"/>
        <v>Καλαμάτα</v>
      </c>
      <c r="Q49" s="68" t="str">
        <f t="shared" si="10"/>
        <v>Σάμος</v>
      </c>
      <c r="R49" s="69" t="str">
        <f t="shared" ref="R49:U49" si="11">R2</f>
        <v>Σκιάθος</v>
      </c>
      <c r="S49" s="69" t="str">
        <f t="shared" si="11"/>
        <v>Καβάλα</v>
      </c>
      <c r="T49" s="69" t="str">
        <f t="shared" si="11"/>
        <v>Μυτιλήνη</v>
      </c>
      <c r="U49" s="70" t="str">
        <f t="shared" si="11"/>
        <v>Σύνολο</v>
      </c>
    </row>
    <row r="50" spans="1:23" s="3" customFormat="1" ht="14.1" customHeight="1" x14ac:dyDescent="0.3">
      <c r="A50" s="71" t="s">
        <v>1</v>
      </c>
      <c r="B50" s="83">
        <f>IF(B18=0,"",(B3/B18 -1))</f>
        <v>1.2670925484170947</v>
      </c>
      <c r="C50" s="83">
        <f t="shared" ref="C50:U50" si="12">IF(C18=0,"",(C3/C18 -1))</f>
        <v>0.94072905515803718</v>
      </c>
      <c r="D50" s="83" t="str">
        <f t="shared" si="12"/>
        <v/>
      </c>
      <c r="E50" s="83" t="str">
        <f t="shared" si="12"/>
        <v/>
      </c>
      <c r="F50" s="83" t="str">
        <f t="shared" si="12"/>
        <v/>
      </c>
      <c r="G50" s="83">
        <f t="shared" si="12"/>
        <v>1.1749663526244953</v>
      </c>
      <c r="H50" s="83">
        <f t="shared" si="12"/>
        <v>1.6717557251908395</v>
      </c>
      <c r="I50" s="83">
        <f t="shared" si="12"/>
        <v>-1</v>
      </c>
      <c r="J50" s="83" t="str">
        <f t="shared" si="12"/>
        <v/>
      </c>
      <c r="K50" s="83" t="str">
        <f t="shared" si="12"/>
        <v/>
      </c>
      <c r="L50" s="83" t="str">
        <f t="shared" si="12"/>
        <v/>
      </c>
      <c r="M50" s="83">
        <f t="shared" si="12"/>
        <v>-1</v>
      </c>
      <c r="N50" s="83" t="str">
        <f t="shared" si="12"/>
        <v/>
      </c>
      <c r="O50" s="83" t="str">
        <f t="shared" si="12"/>
        <v/>
      </c>
      <c r="P50" s="83" t="str">
        <f t="shared" si="12"/>
        <v/>
      </c>
      <c r="Q50" s="83" t="str">
        <f t="shared" si="12"/>
        <v/>
      </c>
      <c r="R50" s="83" t="str">
        <f t="shared" si="12"/>
        <v/>
      </c>
      <c r="S50" s="83">
        <f t="shared" si="12"/>
        <v>-1</v>
      </c>
      <c r="T50" s="83" t="str">
        <f t="shared" si="12"/>
        <v/>
      </c>
      <c r="U50" s="83">
        <f t="shared" si="12"/>
        <v>1.1697226087346828</v>
      </c>
      <c r="V50" s="32"/>
    </row>
    <row r="51" spans="1:23" s="3" customFormat="1" ht="14.1" customHeight="1" x14ac:dyDescent="0.3">
      <c r="A51" s="73" t="s">
        <v>2</v>
      </c>
      <c r="B51" s="84">
        <f t="shared" ref="B51:U51" si="13">IF(B19=0,"",(B4/B19 -1))</f>
        <v>0.80278279999494262</v>
      </c>
      <c r="C51" s="84">
        <f t="shared" si="13"/>
        <v>0.56133603561910528</v>
      </c>
      <c r="D51" s="84" t="str">
        <f t="shared" si="13"/>
        <v/>
      </c>
      <c r="E51" s="84" t="str">
        <f t="shared" si="13"/>
        <v/>
      </c>
      <c r="F51" s="84" t="str">
        <f t="shared" si="13"/>
        <v/>
      </c>
      <c r="G51" s="84">
        <f t="shared" si="13"/>
        <v>2.3438661710037176</v>
      </c>
      <c r="H51" s="84">
        <f t="shared" si="13"/>
        <v>0.38375973303670752</v>
      </c>
      <c r="I51" s="84" t="str">
        <f t="shared" si="13"/>
        <v/>
      </c>
      <c r="J51" s="84" t="str">
        <f t="shared" si="13"/>
        <v/>
      </c>
      <c r="K51" s="84" t="str">
        <f t="shared" si="13"/>
        <v/>
      </c>
      <c r="L51" s="84" t="str">
        <f t="shared" si="13"/>
        <v/>
      </c>
      <c r="M51" s="84" t="str">
        <f t="shared" si="13"/>
        <v/>
      </c>
      <c r="N51" s="84" t="str">
        <f t="shared" si="13"/>
        <v/>
      </c>
      <c r="O51" s="84" t="str">
        <f t="shared" si="13"/>
        <v/>
      </c>
      <c r="P51" s="84">
        <f t="shared" si="13"/>
        <v>-0.45401174168297453</v>
      </c>
      <c r="Q51" s="84" t="str">
        <f t="shared" si="13"/>
        <v/>
      </c>
      <c r="R51" s="84" t="str">
        <f t="shared" si="13"/>
        <v/>
      </c>
      <c r="S51" s="84">
        <f t="shared" si="13"/>
        <v>-1</v>
      </c>
      <c r="T51" s="84" t="str">
        <f t="shared" si="13"/>
        <v/>
      </c>
      <c r="U51" s="84">
        <f t="shared" si="13"/>
        <v>0.73401466799522441</v>
      </c>
      <c r="V51" s="32"/>
      <c r="W51" s="35"/>
    </row>
    <row r="52" spans="1:23" s="3" customFormat="1" ht="14.1" customHeight="1" x14ac:dyDescent="0.3">
      <c r="A52" s="71" t="s">
        <v>3</v>
      </c>
      <c r="B52" s="83">
        <f t="shared" ref="B52:U52" si="14">IF(B20=0,"",(B5/B20 -1))</f>
        <v>0.85896925909137156</v>
      </c>
      <c r="C52" s="83">
        <f t="shared" si="14"/>
        <v>0.33321737663788831</v>
      </c>
      <c r="D52" s="83">
        <f t="shared" si="14"/>
        <v>1.8132780082987554</v>
      </c>
      <c r="E52" s="83">
        <f t="shared" si="14"/>
        <v>-0.24304538799414344</v>
      </c>
      <c r="F52" s="83" t="str">
        <f t="shared" si="14"/>
        <v/>
      </c>
      <c r="G52" s="83">
        <f t="shared" si="14"/>
        <v>0.77061021170610222</v>
      </c>
      <c r="H52" s="83">
        <f t="shared" si="14"/>
        <v>0.38306389530408014</v>
      </c>
      <c r="I52" s="83">
        <f t="shared" si="14"/>
        <v>0.9478818998716303</v>
      </c>
      <c r="J52" s="83">
        <f t="shared" si="14"/>
        <v>-0.60869565217391308</v>
      </c>
      <c r="K52" s="83">
        <f t="shared" si="14"/>
        <v>0.52366863905325434</v>
      </c>
      <c r="L52" s="83">
        <f t="shared" si="14"/>
        <v>-3.9682539682539542E-3</v>
      </c>
      <c r="M52" s="83">
        <f t="shared" si="14"/>
        <v>0.33709981167608283</v>
      </c>
      <c r="N52" s="83">
        <f t="shared" si="14"/>
        <v>0.2098969072164949</v>
      </c>
      <c r="O52" s="83">
        <f t="shared" si="14"/>
        <v>-1</v>
      </c>
      <c r="P52" s="83">
        <f t="shared" si="14"/>
        <v>-0.3174965737779808</v>
      </c>
      <c r="Q52" s="83" t="str">
        <f t="shared" si="14"/>
        <v/>
      </c>
      <c r="R52" s="83" t="str">
        <f t="shared" si="14"/>
        <v/>
      </c>
      <c r="S52" s="83" t="str">
        <f t="shared" si="14"/>
        <v/>
      </c>
      <c r="T52" s="83" t="str">
        <f t="shared" si="14"/>
        <v/>
      </c>
      <c r="U52" s="83">
        <f t="shared" si="14"/>
        <v>0.69499504823925973</v>
      </c>
      <c r="V52" s="32"/>
    </row>
    <row r="53" spans="1:23" s="3" customFormat="1" ht="14.1" customHeight="1" x14ac:dyDescent="0.3">
      <c r="A53" s="73" t="s">
        <v>4</v>
      </c>
      <c r="B53" s="84">
        <f t="shared" ref="B53:U53" si="15">IF(B21=0,"",(B6/B21 -1))</f>
        <v>0.42672807608777052</v>
      </c>
      <c r="C53" s="84">
        <f t="shared" si="15"/>
        <v>0.25739726370025773</v>
      </c>
      <c r="D53" s="84">
        <f t="shared" si="15"/>
        <v>0.29934515713526522</v>
      </c>
      <c r="E53" s="84">
        <f t="shared" si="15"/>
        <v>-1.6036105242942189E-2</v>
      </c>
      <c r="F53" s="84" t="str">
        <f t="shared" si="15"/>
        <v/>
      </c>
      <c r="G53" s="84">
        <f t="shared" si="15"/>
        <v>0.10847954178873565</v>
      </c>
      <c r="H53" s="84">
        <f t="shared" si="15"/>
        <v>0.11151244298876617</v>
      </c>
      <c r="I53" s="84">
        <f t="shared" si="15"/>
        <v>3.2789408866995107E-2</v>
      </c>
      <c r="J53" s="84">
        <f t="shared" si="15"/>
        <v>0.17775940471269114</v>
      </c>
      <c r="K53" s="84">
        <f t="shared" si="15"/>
        <v>-0.23224827120931013</v>
      </c>
      <c r="L53" s="84">
        <f t="shared" si="15"/>
        <v>-0.45154790254625388</v>
      </c>
      <c r="M53" s="84">
        <f t="shared" si="15"/>
        <v>-0.27699726157875937</v>
      </c>
      <c r="N53" s="84">
        <f t="shared" si="15"/>
        <v>-6.7597191775120025E-2</v>
      </c>
      <c r="O53" s="84" t="str">
        <f t="shared" si="15"/>
        <v/>
      </c>
      <c r="P53" s="84">
        <f t="shared" si="15"/>
        <v>-0.13747750242281598</v>
      </c>
      <c r="Q53" s="84">
        <f t="shared" si="15"/>
        <v>0.44577412116679138</v>
      </c>
      <c r="R53" s="84">
        <f t="shared" si="15"/>
        <v>2.9490616621983934E-2</v>
      </c>
      <c r="S53" s="84">
        <f t="shared" si="15"/>
        <v>5.9278350515463929E-2</v>
      </c>
      <c r="T53" s="84">
        <f t="shared" si="15"/>
        <v>1.0059171597633134</v>
      </c>
      <c r="U53" s="84">
        <f t="shared" si="15"/>
        <v>0.23740033654471127</v>
      </c>
      <c r="V53" s="32"/>
      <c r="W53" s="35"/>
    </row>
    <row r="54" spans="1:23" s="3" customFormat="1" ht="14.1" customHeight="1" x14ac:dyDescent="0.3">
      <c r="A54" s="71" t="s">
        <v>5</v>
      </c>
      <c r="B54" s="83">
        <f t="shared" ref="B54:U54" si="16">IF(B22=0,"",(B7/B22 -1))</f>
        <v>0.33812069286288327</v>
      </c>
      <c r="C54" s="83">
        <f t="shared" si="16"/>
        <v>0.15868898145540244</v>
      </c>
      <c r="D54" s="83">
        <f t="shared" si="16"/>
        <v>9.1158915650941141E-2</v>
      </c>
      <c r="E54" s="83">
        <f t="shared" si="16"/>
        <v>8.9182493806771346E-2</v>
      </c>
      <c r="F54" s="83">
        <f t="shared" si="16"/>
        <v>-1</v>
      </c>
      <c r="G54" s="83">
        <f t="shared" si="16"/>
        <v>5.358861408217086E-2</v>
      </c>
      <c r="H54" s="83">
        <f t="shared" si="16"/>
        <v>8.8860615394917408E-2</v>
      </c>
      <c r="I54" s="83">
        <f t="shared" si="16"/>
        <v>8.383095187317835E-2</v>
      </c>
      <c r="J54" s="83">
        <f t="shared" si="16"/>
        <v>0.12667354350675875</v>
      </c>
      <c r="K54" s="83">
        <f t="shared" si="16"/>
        <v>-1.2809993912606177E-2</v>
      </c>
      <c r="L54" s="83">
        <f t="shared" si="16"/>
        <v>4.8750032517364206E-2</v>
      </c>
      <c r="M54" s="83">
        <f t="shared" si="16"/>
        <v>-0.15496356692673552</v>
      </c>
      <c r="N54" s="83">
        <f t="shared" si="16"/>
        <v>-5.2231869878928694E-2</v>
      </c>
      <c r="O54" s="83">
        <f t="shared" si="16"/>
        <v>0.33907092492741597</v>
      </c>
      <c r="P54" s="83">
        <f t="shared" si="16"/>
        <v>-8.1065204621108333E-2</v>
      </c>
      <c r="Q54" s="83">
        <f t="shared" si="16"/>
        <v>0.17952957090253241</v>
      </c>
      <c r="R54" s="83">
        <f t="shared" si="16"/>
        <v>0.1610263216102632</v>
      </c>
      <c r="S54" s="83">
        <f t="shared" si="16"/>
        <v>0.38867033831628639</v>
      </c>
      <c r="T54" s="83">
        <f t="shared" si="16"/>
        <v>0.28327357097658723</v>
      </c>
      <c r="U54" s="83">
        <f t="shared" si="16"/>
        <v>0.13543020361354419</v>
      </c>
      <c r="V54" s="32"/>
    </row>
    <row r="55" spans="1:23" s="3" customFormat="1" ht="14.1" customHeight="1" x14ac:dyDescent="0.3">
      <c r="A55" s="73" t="s">
        <v>6</v>
      </c>
      <c r="B55" s="84">
        <f t="shared" ref="B55:U55" si="17">IF(B23=0,"",(B8/B23 -1))</f>
        <v>0.27559676739087791</v>
      </c>
      <c r="C55" s="84">
        <f t="shared" si="17"/>
        <v>0.10763592977671732</v>
      </c>
      <c r="D55" s="84">
        <f t="shared" si="17"/>
        <v>4.5034805093789654E-2</v>
      </c>
      <c r="E55" s="84">
        <f t="shared" si="17"/>
        <v>7.4862809280831888E-2</v>
      </c>
      <c r="F55" s="84">
        <f t="shared" si="17"/>
        <v>0.17566932832315652</v>
      </c>
      <c r="G55" s="84">
        <f t="shared" si="17"/>
        <v>4.3506639161307259E-2</v>
      </c>
      <c r="H55" s="84">
        <f t="shared" si="17"/>
        <v>7.247648184230715E-2</v>
      </c>
      <c r="I55" s="84">
        <f t="shared" si="17"/>
        <v>9.8921327668934467E-2</v>
      </c>
      <c r="J55" s="84">
        <f t="shared" si="17"/>
        <v>0.12220895414913979</v>
      </c>
      <c r="K55" s="84">
        <f t="shared" si="17"/>
        <v>0.11242154203796972</v>
      </c>
      <c r="L55" s="84">
        <f t="shared" si="17"/>
        <v>0.10988961137154085</v>
      </c>
      <c r="M55" s="84">
        <f t="shared" si="17"/>
        <v>-4.1773402989289443E-2</v>
      </c>
      <c r="N55" s="84">
        <f t="shared" si="17"/>
        <v>-9.190018393440913E-2</v>
      </c>
      <c r="O55" s="84">
        <f t="shared" si="17"/>
        <v>0.62728519195612442</v>
      </c>
      <c r="P55" s="84">
        <f t="shared" si="17"/>
        <v>-2.8938906752411619E-2</v>
      </c>
      <c r="Q55" s="84">
        <f t="shared" si="17"/>
        <v>1.8929938425694681E-2</v>
      </c>
      <c r="R55" s="84">
        <f t="shared" si="17"/>
        <v>0.21599862966769434</v>
      </c>
      <c r="S55" s="84">
        <f t="shared" si="17"/>
        <v>0.2444131364166342</v>
      </c>
      <c r="T55" s="84">
        <f t="shared" si="17"/>
        <v>0.18987195754989039</v>
      </c>
      <c r="U55" s="84">
        <f t="shared" si="17"/>
        <v>0.10722362103174299</v>
      </c>
      <c r="V55" s="32"/>
      <c r="W55" s="35"/>
    </row>
    <row r="56" spans="1:23" s="3" customFormat="1" ht="14.1" customHeight="1" x14ac:dyDescent="0.3">
      <c r="A56" s="71" t="s">
        <v>7</v>
      </c>
      <c r="B56" s="83">
        <f t="shared" ref="B56:U56" si="18">IF(B24=0,"",(B9/B24 -1))</f>
        <v>0.14118869269683776</v>
      </c>
      <c r="C56" s="83">
        <f t="shared" si="18"/>
        <v>0.13729204356000135</v>
      </c>
      <c r="D56" s="83">
        <f t="shared" si="18"/>
        <v>-0.11310907011913984</v>
      </c>
      <c r="E56" s="83">
        <f t="shared" si="18"/>
        <v>3.8495125799717478E-2</v>
      </c>
      <c r="F56" s="83">
        <f t="shared" si="18"/>
        <v>0.14504964022224254</v>
      </c>
      <c r="G56" s="83">
        <f t="shared" si="18"/>
        <v>4.3611479194212821E-2</v>
      </c>
      <c r="H56" s="83">
        <f t="shared" si="18"/>
        <v>7.1559606832604095E-2</v>
      </c>
      <c r="I56" s="83">
        <f t="shared" si="18"/>
        <v>6.4190092331736226E-2</v>
      </c>
      <c r="J56" s="83">
        <f t="shared" si="18"/>
        <v>6.6720636848141446E-2</v>
      </c>
      <c r="K56" s="83">
        <f t="shared" si="18"/>
        <v>8.0318118325597432E-3</v>
      </c>
      <c r="L56" s="83">
        <f t="shared" si="18"/>
        <v>9.4796997800302929E-2</v>
      </c>
      <c r="M56" s="83">
        <f t="shared" si="18"/>
        <v>-4.4158638871934941E-2</v>
      </c>
      <c r="N56" s="83">
        <f t="shared" si="18"/>
        <v>-8.4352726757042085E-2</v>
      </c>
      <c r="O56" s="83">
        <f t="shared" si="18"/>
        <v>0.23946180703397779</v>
      </c>
      <c r="P56" s="83">
        <f t="shared" si="18"/>
        <v>-0.25534333788085495</v>
      </c>
      <c r="Q56" s="83">
        <f t="shared" si="18"/>
        <v>7.9277108433734922E-2</v>
      </c>
      <c r="R56" s="83">
        <f t="shared" si="18"/>
        <v>9.962225388515189E-2</v>
      </c>
      <c r="S56" s="83">
        <f t="shared" si="18"/>
        <v>0.19127695110841181</v>
      </c>
      <c r="T56" s="83">
        <f t="shared" si="18"/>
        <v>0.21336996336996328</v>
      </c>
      <c r="U56" s="83">
        <f t="shared" si="18"/>
        <v>4.5579070486727158E-2</v>
      </c>
      <c r="V56" s="32"/>
    </row>
    <row r="57" spans="1:23" s="3" customFormat="1" ht="14.1" customHeight="1" x14ac:dyDescent="0.3">
      <c r="A57" s="73" t="s">
        <v>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32"/>
      <c r="W57" s="35"/>
    </row>
    <row r="58" spans="1:23" s="3" customFormat="1" ht="14.1" customHeight="1" x14ac:dyDescent="0.3">
      <c r="A58" s="71" t="s">
        <v>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32"/>
    </row>
    <row r="59" spans="1:23" s="3" customFormat="1" ht="14.1" customHeight="1" x14ac:dyDescent="0.3">
      <c r="A59" s="73" t="s">
        <v>10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32"/>
      <c r="W59" s="35"/>
    </row>
    <row r="60" spans="1:23" s="3" customFormat="1" ht="14.1" customHeight="1" x14ac:dyDescent="0.3">
      <c r="A60" s="71" t="s">
        <v>11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32"/>
    </row>
    <row r="61" spans="1:23" s="3" customFormat="1" ht="14.1" customHeight="1" thickBot="1" x14ac:dyDescent="0.35">
      <c r="A61" s="93" t="s">
        <v>12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32"/>
      <c r="W61" s="35"/>
    </row>
    <row r="62" spans="1:23" s="40" customFormat="1" ht="14.1" customHeight="1" thickTop="1" x14ac:dyDescent="0.3">
      <c r="A62" s="75" t="str">
        <f>A15</f>
        <v xml:space="preserve">Tρέχον έτος </v>
      </c>
      <c r="B62" s="85">
        <f>IF(B31=0,"",(B15/B31 -1))</f>
        <v>0.38478589015738773</v>
      </c>
      <c r="C62" s="85">
        <f t="shared" ref="C62:U62" si="19">IF(C31=0,"",(C15/C31 -1))</f>
        <v>0.23320858539880174</v>
      </c>
      <c r="D62" s="85">
        <f t="shared" si="19"/>
        <v>1.8414905478560506E-2</v>
      </c>
      <c r="E62" s="85">
        <f t="shared" si="19"/>
        <v>5.8478240190979358E-2</v>
      </c>
      <c r="F62" s="85">
        <f t="shared" si="19"/>
        <v>-1.3325469122048239E-2</v>
      </c>
      <c r="G62" s="85">
        <f t="shared" si="19"/>
        <v>5.658195365014862E-2</v>
      </c>
      <c r="H62" s="85">
        <f t="shared" si="19"/>
        <v>8.3270401289432971E-2</v>
      </c>
      <c r="I62" s="85">
        <f t="shared" si="19"/>
        <v>8.043227020779975E-2</v>
      </c>
      <c r="J62" s="85">
        <f t="shared" si="19"/>
        <v>9.9080111972298157E-2</v>
      </c>
      <c r="K62" s="85">
        <f t="shared" si="19"/>
        <v>3.1837322077356234E-2</v>
      </c>
      <c r="L62" s="85">
        <f t="shared" si="19"/>
        <v>6.1924828053860237E-2</v>
      </c>
      <c r="M62" s="85">
        <f t="shared" si="19"/>
        <v>-6.9945173094576374E-2</v>
      </c>
      <c r="N62" s="85">
        <f t="shared" si="19"/>
        <v>-7.7766289811422529E-2</v>
      </c>
      <c r="O62" s="85">
        <f t="shared" si="19"/>
        <v>0.39101957070707072</v>
      </c>
      <c r="P62" s="85">
        <f t="shared" si="19"/>
        <v>-0.14906645715870226</v>
      </c>
      <c r="Q62" s="85">
        <f t="shared" si="19"/>
        <v>8.4792558688911779E-2</v>
      </c>
      <c r="R62" s="85">
        <f t="shared" si="19"/>
        <v>0.14887843996070926</v>
      </c>
      <c r="S62" s="85">
        <f t="shared" si="19"/>
        <v>0.23850297404944465</v>
      </c>
      <c r="T62" s="85">
        <f t="shared" si="19"/>
        <v>0.23469017997342667</v>
      </c>
      <c r="U62" s="85">
        <f t="shared" si="19"/>
        <v>0.14837181250809395</v>
      </c>
      <c r="V62" s="39"/>
    </row>
    <row r="63" spans="1:23" s="3" customFormat="1" ht="14.1" customHeight="1" x14ac:dyDescent="0.3">
      <c r="A63" s="86"/>
      <c r="B63" s="87"/>
      <c r="C63" s="87"/>
      <c r="D63" s="87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</row>
    <row r="64" spans="1:23" s="2" customFormat="1" ht="13.5" customHeight="1" x14ac:dyDescent="0.3">
      <c r="A64" s="67" t="s">
        <v>85</v>
      </c>
      <c r="B64" s="68" t="str">
        <f>B2</f>
        <v>Αθήνα</v>
      </c>
      <c r="C64" s="69" t="str">
        <f t="shared" ref="C64:U64" si="20">C2</f>
        <v>Θεσσαλονίκη</v>
      </c>
      <c r="D64" s="69" t="str">
        <f t="shared" si="20"/>
        <v>Ρόδος</v>
      </c>
      <c r="E64" s="69" t="str">
        <f t="shared" si="20"/>
        <v>Κως</v>
      </c>
      <c r="F64" s="70" t="str">
        <f t="shared" si="20"/>
        <v>Kάρπαθος</v>
      </c>
      <c r="G64" s="68" t="str">
        <f t="shared" si="20"/>
        <v>Ηράκλειο</v>
      </c>
      <c r="H64" s="69" t="str">
        <f t="shared" si="20"/>
        <v xml:space="preserve">Χανιά </v>
      </c>
      <c r="I64" s="69" t="str">
        <f t="shared" si="20"/>
        <v>Κέρκυρα</v>
      </c>
      <c r="J64" s="69" t="str">
        <f t="shared" si="20"/>
        <v>Ζάκυνθος</v>
      </c>
      <c r="K64" s="70" t="str">
        <f t="shared" si="20"/>
        <v>Κεφαλονιά</v>
      </c>
      <c r="L64" s="68" t="str">
        <f t="shared" si="20"/>
        <v xml:space="preserve">Άκτιο </v>
      </c>
      <c r="M64" s="69" t="str">
        <f t="shared" si="20"/>
        <v>Μύκονος</v>
      </c>
      <c r="N64" s="69" t="str">
        <f t="shared" si="20"/>
        <v>Σαντορίνη</v>
      </c>
      <c r="O64" s="69" t="str">
        <f t="shared" si="20"/>
        <v>Άραξος</v>
      </c>
      <c r="P64" s="70" t="str">
        <f t="shared" si="20"/>
        <v>Καλαμάτα</v>
      </c>
      <c r="Q64" s="68" t="str">
        <f t="shared" si="20"/>
        <v>Σάμος</v>
      </c>
      <c r="R64" s="69" t="str">
        <f t="shared" si="20"/>
        <v>Σκιάθος</v>
      </c>
      <c r="S64" s="69" t="str">
        <f t="shared" si="20"/>
        <v>Καβάλα</v>
      </c>
      <c r="T64" s="69" t="str">
        <f t="shared" si="20"/>
        <v>Μυτιλήνη</v>
      </c>
      <c r="U64" s="70" t="str">
        <f t="shared" si="20"/>
        <v>Σύνολο</v>
      </c>
    </row>
    <row r="65" spans="1:23" s="3" customFormat="1" ht="14.1" customHeight="1" x14ac:dyDescent="0.3">
      <c r="A65" s="71" t="s">
        <v>1</v>
      </c>
      <c r="B65" s="83">
        <f>IF(B34=0,"",(B3/B34 -1))</f>
        <v>3.213930714574964E-2</v>
      </c>
      <c r="C65" s="83">
        <f t="shared" ref="C65:U65" si="21">IF(C34=0,"",(C3/C34 -1))</f>
        <v>3.2502372982964545E-2</v>
      </c>
      <c r="D65" s="83">
        <f t="shared" si="21"/>
        <v>-1</v>
      </c>
      <c r="E65" s="83" t="str">
        <f t="shared" si="21"/>
        <v/>
      </c>
      <c r="F65" s="83" t="str">
        <f t="shared" si="21"/>
        <v/>
      </c>
      <c r="G65" s="83">
        <f t="shared" si="21"/>
        <v>-7.0195627157652485E-2</v>
      </c>
      <c r="H65" s="83">
        <f t="shared" si="21"/>
        <v>-4.4368600682593851E-2</v>
      </c>
      <c r="I65" s="83" t="str">
        <f t="shared" si="21"/>
        <v/>
      </c>
      <c r="J65" s="83" t="str">
        <f t="shared" si="21"/>
        <v/>
      </c>
      <c r="K65" s="83" t="str">
        <f t="shared" si="21"/>
        <v/>
      </c>
      <c r="L65" s="83" t="str">
        <f t="shared" si="21"/>
        <v/>
      </c>
      <c r="M65" s="83" t="str">
        <f t="shared" si="21"/>
        <v/>
      </c>
      <c r="N65" s="83">
        <f t="shared" si="21"/>
        <v>-1</v>
      </c>
      <c r="O65" s="83" t="str">
        <f t="shared" si="21"/>
        <v/>
      </c>
      <c r="P65" s="83" t="str">
        <f t="shared" si="21"/>
        <v/>
      </c>
      <c r="Q65" s="83" t="str">
        <f t="shared" si="21"/>
        <v/>
      </c>
      <c r="R65" s="83" t="str">
        <f t="shared" si="21"/>
        <v/>
      </c>
      <c r="S65" s="83">
        <f t="shared" si="21"/>
        <v>-1</v>
      </c>
      <c r="T65" s="83">
        <f t="shared" si="21"/>
        <v>-1</v>
      </c>
      <c r="U65" s="83">
        <f t="shared" si="21"/>
        <v>2.8185678240316037E-2</v>
      </c>
      <c r="V65" s="32"/>
    </row>
    <row r="66" spans="1:23" s="3" customFormat="1" ht="14.1" customHeight="1" x14ac:dyDescent="0.3">
      <c r="A66" s="73" t="s">
        <v>2</v>
      </c>
      <c r="B66" s="84">
        <f t="shared" ref="B66:U66" si="22">IF(B35=0,"",(B4/B35 -1))</f>
        <v>0.13357660461658938</v>
      </c>
      <c r="C66" s="84">
        <f t="shared" si="22"/>
        <v>-5.2969224981953555E-3</v>
      </c>
      <c r="D66" s="84" t="str">
        <f t="shared" si="22"/>
        <v/>
      </c>
      <c r="E66" s="84" t="str">
        <f t="shared" si="22"/>
        <v/>
      </c>
      <c r="F66" s="84" t="str">
        <f t="shared" si="22"/>
        <v/>
      </c>
      <c r="G66" s="84">
        <f t="shared" si="22"/>
        <v>-0.72688629117959613</v>
      </c>
      <c r="H66" s="84">
        <f t="shared" si="22"/>
        <v>-0.16955941255006679</v>
      </c>
      <c r="I66" s="84" t="str">
        <f t="shared" si="22"/>
        <v/>
      </c>
      <c r="J66" s="84" t="str">
        <f t="shared" si="22"/>
        <v/>
      </c>
      <c r="K66" s="84" t="str">
        <f t="shared" si="22"/>
        <v/>
      </c>
      <c r="L66" s="84" t="str">
        <f t="shared" si="22"/>
        <v/>
      </c>
      <c r="M66" s="84" t="str">
        <f t="shared" si="22"/>
        <v/>
      </c>
      <c r="N66" s="84">
        <f t="shared" si="22"/>
        <v>-1</v>
      </c>
      <c r="O66" s="84" t="str">
        <f t="shared" si="22"/>
        <v/>
      </c>
      <c r="P66" s="84">
        <f t="shared" si="22"/>
        <v>0.125</v>
      </c>
      <c r="Q66" s="84" t="str">
        <f t="shared" si="22"/>
        <v/>
      </c>
      <c r="R66" s="84" t="str">
        <f t="shared" si="22"/>
        <v/>
      </c>
      <c r="S66" s="84" t="str">
        <f t="shared" si="22"/>
        <v/>
      </c>
      <c r="T66" s="84" t="str">
        <f t="shared" si="22"/>
        <v/>
      </c>
      <c r="U66" s="84">
        <f t="shared" si="22"/>
        <v>7.8000786872071792E-2</v>
      </c>
      <c r="V66" s="32"/>
      <c r="W66" s="35"/>
    </row>
    <row r="67" spans="1:23" s="3" customFormat="1" ht="14.1" customHeight="1" x14ac:dyDescent="0.3">
      <c r="A67" s="71" t="s">
        <v>3</v>
      </c>
      <c r="B67" s="83">
        <f t="shared" ref="B67:U67" si="23">IF(B36=0,"",(B5/B36 -1))</f>
        <v>0.12797959017566707</v>
      </c>
      <c r="C67" s="83">
        <f t="shared" si="23"/>
        <v>2.4122629439486953E-2</v>
      </c>
      <c r="D67" s="83">
        <f t="shared" si="23"/>
        <v>114.40425531914893</v>
      </c>
      <c r="E67" s="83">
        <f t="shared" si="23"/>
        <v>2.0773809523809526</v>
      </c>
      <c r="F67" s="83" t="str">
        <f t="shared" si="23"/>
        <v/>
      </c>
      <c r="G67" s="83">
        <f t="shared" si="23"/>
        <v>0.39010559249120069</v>
      </c>
      <c r="H67" s="83">
        <f t="shared" si="23"/>
        <v>3.4536440257808625</v>
      </c>
      <c r="I67" s="83">
        <f t="shared" si="23"/>
        <v>13.935039370078741</v>
      </c>
      <c r="J67" s="83">
        <f t="shared" si="23"/>
        <v>-0.33999999999999997</v>
      </c>
      <c r="K67" s="83" t="str">
        <f t="shared" si="23"/>
        <v/>
      </c>
      <c r="L67" s="83">
        <f t="shared" si="23"/>
        <v>1.024193548387097</v>
      </c>
      <c r="M67" s="83" t="str">
        <f t="shared" si="23"/>
        <v/>
      </c>
      <c r="N67" s="83">
        <f t="shared" si="23"/>
        <v>3.2215827338129497</v>
      </c>
      <c r="O67" s="83" t="str">
        <f t="shared" si="23"/>
        <v/>
      </c>
      <c r="P67" s="83">
        <f t="shared" si="23"/>
        <v>-0.18494271685761043</v>
      </c>
      <c r="Q67" s="83" t="str">
        <f t="shared" si="23"/>
        <v/>
      </c>
      <c r="R67" s="83" t="str">
        <f t="shared" si="23"/>
        <v/>
      </c>
      <c r="S67" s="83" t="str">
        <f t="shared" si="23"/>
        <v/>
      </c>
      <c r="T67" s="83" t="str">
        <f t="shared" si="23"/>
        <v/>
      </c>
      <c r="U67" s="83">
        <f t="shared" si="23"/>
        <v>0.16348283555293763</v>
      </c>
      <c r="V67" s="32"/>
    </row>
    <row r="68" spans="1:23" s="3" customFormat="1" ht="14.1" customHeight="1" x14ac:dyDescent="0.3">
      <c r="A68" s="73" t="s">
        <v>4</v>
      </c>
      <c r="B68" s="84">
        <f t="shared" ref="B68:U68" si="24">IF(B37=0,"",(B6/B37 -1))</f>
        <v>0.11810322734626721</v>
      </c>
      <c r="C68" s="84">
        <f t="shared" si="24"/>
        <v>5.8341184086567077E-2</v>
      </c>
      <c r="D68" s="84">
        <f t="shared" si="24"/>
        <v>0.40482845261630462</v>
      </c>
      <c r="E68" s="84">
        <f t="shared" si="24"/>
        <v>-3.4849769238014527E-2</v>
      </c>
      <c r="F68" s="84">
        <f t="shared" si="24"/>
        <v>-1</v>
      </c>
      <c r="G68" s="84">
        <f t="shared" si="24"/>
        <v>8.8228323979619327E-2</v>
      </c>
      <c r="H68" s="84">
        <f t="shared" si="24"/>
        <v>2.1736377833115217E-2</v>
      </c>
      <c r="I68" s="84">
        <f t="shared" si="24"/>
        <v>7.0186632636784152E-2</v>
      </c>
      <c r="J68" s="84">
        <f t="shared" si="24"/>
        <v>0.35177453027139882</v>
      </c>
      <c r="K68" s="84">
        <f t="shared" si="24"/>
        <v>-0.40152511175387851</v>
      </c>
      <c r="L68" s="84">
        <f t="shared" si="24"/>
        <v>0.34743474347434744</v>
      </c>
      <c r="M68" s="84">
        <f t="shared" si="24"/>
        <v>-0.33228874594535163</v>
      </c>
      <c r="N68" s="84">
        <f t="shared" si="24"/>
        <v>0.24785531251160542</v>
      </c>
      <c r="O68" s="84">
        <f t="shared" si="24"/>
        <v>-1</v>
      </c>
      <c r="P68" s="84">
        <f t="shared" si="24"/>
        <v>0.13128745233339378</v>
      </c>
      <c r="Q68" s="84">
        <f t="shared" si="24"/>
        <v>0.55012028869286289</v>
      </c>
      <c r="R68" s="84">
        <f t="shared" si="24"/>
        <v>5.9818181818181815</v>
      </c>
      <c r="S68" s="84">
        <f t="shared" si="24"/>
        <v>0.36092715231788075</v>
      </c>
      <c r="T68" s="84">
        <f t="shared" si="24"/>
        <v>0.24024390243902438</v>
      </c>
      <c r="U68" s="84">
        <f t="shared" si="24"/>
        <v>0.11228928059620591</v>
      </c>
      <c r="V68" s="32"/>
      <c r="W68" s="35"/>
    </row>
    <row r="69" spans="1:23" s="3" customFormat="1" ht="14.1" customHeight="1" x14ac:dyDescent="0.3">
      <c r="A69" s="71" t="s">
        <v>5</v>
      </c>
      <c r="B69" s="83">
        <f t="shared" ref="B69:U69" si="25">IF(B38=0,"",(B7/B38 -1))</f>
        <v>0.17578059825501935</v>
      </c>
      <c r="C69" s="83">
        <f t="shared" si="25"/>
        <v>3.5440198528697398E-2</v>
      </c>
      <c r="D69" s="83">
        <f t="shared" si="25"/>
        <v>0.14173902066121502</v>
      </c>
      <c r="E69" s="83">
        <f t="shared" si="25"/>
        <v>2.7085253007669952E-2</v>
      </c>
      <c r="F69" s="83">
        <f t="shared" si="25"/>
        <v>-1</v>
      </c>
      <c r="G69" s="83">
        <f t="shared" si="25"/>
        <v>4.4657509722207944E-3</v>
      </c>
      <c r="H69" s="83">
        <f t="shared" si="25"/>
        <v>6.5996669682308662E-2</v>
      </c>
      <c r="I69" s="83">
        <f t="shared" si="25"/>
        <v>3.7553946226741353E-2</v>
      </c>
      <c r="J69" s="83">
        <f t="shared" si="25"/>
        <v>-1.2841393724286609E-2</v>
      </c>
      <c r="K69" s="83">
        <f t="shared" si="25"/>
        <v>-9.0756179610940513E-2</v>
      </c>
      <c r="L69" s="83">
        <f t="shared" si="25"/>
        <v>0.27264978849674848</v>
      </c>
      <c r="M69" s="83">
        <f t="shared" si="25"/>
        <v>-0.17736012590379313</v>
      </c>
      <c r="N69" s="83">
        <f t="shared" si="25"/>
        <v>0.29456276622400401</v>
      </c>
      <c r="O69" s="83">
        <f t="shared" si="25"/>
        <v>-0.19287500000000002</v>
      </c>
      <c r="P69" s="83">
        <f t="shared" si="25"/>
        <v>-0.16534266065923642</v>
      </c>
      <c r="Q69" s="83">
        <f t="shared" si="25"/>
        <v>9.0075699701368084E-2</v>
      </c>
      <c r="R69" s="83">
        <f t="shared" si="25"/>
        <v>0.22354312354312356</v>
      </c>
      <c r="S69" s="83">
        <f t="shared" si="25"/>
        <v>-0.10555274017230143</v>
      </c>
      <c r="T69" s="83">
        <f t="shared" si="25"/>
        <v>-7.5660893345487645E-2</v>
      </c>
      <c r="U69" s="83">
        <f t="shared" si="25"/>
        <v>7.6312019628860028E-2</v>
      </c>
      <c r="V69" s="32"/>
    </row>
    <row r="70" spans="1:23" s="3" customFormat="1" ht="14.1" customHeight="1" x14ac:dyDescent="0.3">
      <c r="A70" s="73" t="s">
        <v>6</v>
      </c>
      <c r="B70" s="84">
        <f t="shared" ref="B70:U70" si="26">IF(B39=0,"",(B8/B39 -1))</f>
        <v>0.18115258892616248</v>
      </c>
      <c r="C70" s="84">
        <f t="shared" si="26"/>
        <v>-5.9078190551688392E-2</v>
      </c>
      <c r="D70" s="84">
        <f t="shared" si="26"/>
        <v>0.10083105330153486</v>
      </c>
      <c r="E70" s="84">
        <f t="shared" si="26"/>
        <v>7.4433532380920209E-2</v>
      </c>
      <c r="F70" s="84">
        <f t="shared" si="26"/>
        <v>-7.4353127788242546E-3</v>
      </c>
      <c r="G70" s="84">
        <f t="shared" si="26"/>
        <v>4.488023285141729E-2</v>
      </c>
      <c r="H70" s="84">
        <f t="shared" si="26"/>
        <v>0.19791523053591487</v>
      </c>
      <c r="I70" s="84">
        <f t="shared" si="26"/>
        <v>0.24490625379846853</v>
      </c>
      <c r="J70" s="84">
        <f t="shared" si="26"/>
        <v>0.15704192239160553</v>
      </c>
      <c r="K70" s="84">
        <f t="shared" si="26"/>
        <v>0.14210476069246436</v>
      </c>
      <c r="L70" s="84">
        <f t="shared" si="26"/>
        <v>0.24631947156611367</v>
      </c>
      <c r="M70" s="84">
        <f t="shared" si="26"/>
        <v>0.15314221909362336</v>
      </c>
      <c r="N70" s="84">
        <f t="shared" si="26"/>
        <v>0.33515081841572236</v>
      </c>
      <c r="O70" s="84">
        <f t="shared" si="26"/>
        <v>-0.24832427297197446</v>
      </c>
      <c r="P70" s="84">
        <f t="shared" si="26"/>
        <v>-9.0361445783132543E-2</v>
      </c>
      <c r="Q70" s="84">
        <f t="shared" si="26"/>
        <v>-8.1392295862870889E-2</v>
      </c>
      <c r="R70" s="84">
        <f t="shared" si="26"/>
        <v>0.38443751044742847</v>
      </c>
      <c r="S70" s="84">
        <f t="shared" si="26"/>
        <v>3.8221465629053153E-2</v>
      </c>
      <c r="T70" s="84">
        <f t="shared" si="26"/>
        <v>-0.10607504983100791</v>
      </c>
      <c r="U70" s="84">
        <f t="shared" si="26"/>
        <v>0.12158905708096857</v>
      </c>
      <c r="V70" s="32"/>
      <c r="W70" s="35"/>
    </row>
    <row r="71" spans="1:23" s="3" customFormat="1" ht="14.1" customHeight="1" x14ac:dyDescent="0.3">
      <c r="A71" s="71" t="s">
        <v>7</v>
      </c>
      <c r="B71" s="83">
        <f t="shared" ref="B71:U71" si="27">IF(B40=0,"",(B9/B40 -1))</f>
        <v>8.0875423912050604E-2</v>
      </c>
      <c r="C71" s="83">
        <f t="shared" si="27"/>
        <v>1.9489005834936401E-2</v>
      </c>
      <c r="D71" s="83">
        <f t="shared" si="27"/>
        <v>4.5434130954742358E-3</v>
      </c>
      <c r="E71" s="83">
        <f t="shared" si="27"/>
        <v>0.12103054994760676</v>
      </c>
      <c r="F71" s="83">
        <f t="shared" si="27"/>
        <v>3.2269983988175932E-2</v>
      </c>
      <c r="G71" s="83">
        <f t="shared" si="27"/>
        <v>0.11897709106987708</v>
      </c>
      <c r="H71" s="83">
        <f t="shared" si="27"/>
        <v>0.34069840135750651</v>
      </c>
      <c r="I71" s="83">
        <f t="shared" si="27"/>
        <v>0.30363344952562676</v>
      </c>
      <c r="J71" s="83">
        <f t="shared" si="27"/>
        <v>0.16235077333228776</v>
      </c>
      <c r="K71" s="83">
        <f t="shared" si="27"/>
        <v>0.16503274355869757</v>
      </c>
      <c r="L71" s="83">
        <f t="shared" si="27"/>
        <v>0.31735897742840802</v>
      </c>
      <c r="M71" s="83">
        <f t="shared" si="27"/>
        <v>0.26701697318487017</v>
      </c>
      <c r="N71" s="83">
        <f t="shared" si="27"/>
        <v>0.51808666271900794</v>
      </c>
      <c r="O71" s="83">
        <f t="shared" si="27"/>
        <v>-0.27884853589654657</v>
      </c>
      <c r="P71" s="83">
        <f t="shared" si="27"/>
        <v>-0.11375706119135409</v>
      </c>
      <c r="Q71" s="83">
        <f t="shared" si="27"/>
        <v>-3.7483882851353845E-2</v>
      </c>
      <c r="R71" s="83">
        <f t="shared" si="27"/>
        <v>0.37516575501408922</v>
      </c>
      <c r="S71" s="83">
        <f t="shared" si="27"/>
        <v>0.10850906008265349</v>
      </c>
      <c r="T71" s="83">
        <f t="shared" si="27"/>
        <v>-7.934963868816014E-2</v>
      </c>
      <c r="U71" s="83">
        <f t="shared" si="27"/>
        <v>0.13643241555615315</v>
      </c>
      <c r="V71" s="32"/>
    </row>
    <row r="72" spans="1:23" s="3" customFormat="1" ht="14.1" customHeight="1" x14ac:dyDescent="0.3">
      <c r="A72" s="73" t="s">
        <v>8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32"/>
      <c r="W72" s="35"/>
    </row>
    <row r="73" spans="1:23" s="3" customFormat="1" ht="14.1" customHeight="1" x14ac:dyDescent="0.3">
      <c r="A73" s="71" t="s">
        <v>9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32"/>
    </row>
    <row r="74" spans="1:23" s="3" customFormat="1" ht="14.1" customHeight="1" x14ac:dyDescent="0.3">
      <c r="A74" s="73" t="s">
        <v>10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32"/>
      <c r="W74" s="35"/>
    </row>
    <row r="75" spans="1:23" s="3" customFormat="1" ht="14.1" customHeight="1" x14ac:dyDescent="0.3">
      <c r="A75" s="71" t="s">
        <v>11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32"/>
    </row>
    <row r="76" spans="1:23" s="3" customFormat="1" ht="14.1" customHeight="1" thickBot="1" x14ac:dyDescent="0.35">
      <c r="A76" s="93" t="s">
        <v>12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32"/>
      <c r="W76" s="35"/>
    </row>
    <row r="77" spans="1:23" s="40" customFormat="1" ht="14.1" customHeight="1" thickTop="1" x14ac:dyDescent="0.3">
      <c r="A77" s="75" t="str">
        <f>A15</f>
        <v xml:space="preserve">Tρέχον έτος </v>
      </c>
      <c r="B77" s="85">
        <f>IF(B47=0,"",(B15/B47 -1))</f>
        <v>0.12660439164603021</v>
      </c>
      <c r="C77" s="85">
        <f t="shared" ref="C77:U77" si="28">IF(C47=0,"",(C15/C47 -1))</f>
        <v>1.1007009727247441E-2</v>
      </c>
      <c r="D77" s="85">
        <f t="shared" si="28"/>
        <v>0.10668831463806994</v>
      </c>
      <c r="E77" s="85">
        <f t="shared" si="28"/>
        <v>7.6112472450426294E-2</v>
      </c>
      <c r="F77" s="85">
        <f t="shared" si="28"/>
        <v>-0.15548865994802086</v>
      </c>
      <c r="G77" s="85">
        <f t="shared" si="28"/>
        <v>6.6016771395107421E-2</v>
      </c>
      <c r="H77" s="85">
        <f t="shared" si="28"/>
        <v>0.20552782137458836</v>
      </c>
      <c r="I77" s="85">
        <f t="shared" si="28"/>
        <v>0.2181973543709439</v>
      </c>
      <c r="J77" s="85">
        <f t="shared" si="28"/>
        <v>0.12599281793485573</v>
      </c>
      <c r="K77" s="85">
        <f t="shared" si="28"/>
        <v>8.1498791725310049E-2</v>
      </c>
      <c r="L77" s="85">
        <f t="shared" si="28"/>
        <v>0.28631691347304677</v>
      </c>
      <c r="M77" s="85">
        <f t="shared" si="28"/>
        <v>0.11925651007676263</v>
      </c>
      <c r="N77" s="85">
        <f t="shared" si="28"/>
        <v>0.39650865179094108</v>
      </c>
      <c r="O77" s="85">
        <f t="shared" si="28"/>
        <v>-0.2575135317284809</v>
      </c>
      <c r="P77" s="85">
        <f t="shared" si="28"/>
        <v>-0.10080945462536783</v>
      </c>
      <c r="Q77" s="85">
        <f t="shared" si="28"/>
        <v>-1.8803167692739153E-2</v>
      </c>
      <c r="R77" s="85">
        <f t="shared" si="28"/>
        <v>0.350453801236005</v>
      </c>
      <c r="S77" s="85">
        <f t="shared" si="28"/>
        <v>2.6018954590383059E-2</v>
      </c>
      <c r="T77" s="85">
        <f t="shared" si="28"/>
        <v>-8.0479760119940069E-2</v>
      </c>
      <c r="U77" s="85">
        <f t="shared" si="28"/>
        <v>0.11398144998457549</v>
      </c>
      <c r="V77" s="39"/>
    </row>
    <row r="78" spans="1:23" s="22" customFormat="1" ht="14.1" customHeight="1" x14ac:dyDescent="0.25">
      <c r="A78" s="49" t="s">
        <v>55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1:23" s="22" customFormat="1" ht="14.1" customHeight="1" x14ac:dyDescent="0.25">
      <c r="A79" s="49" t="s">
        <v>33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1:23" s="3" customFormat="1" ht="15" customHeight="1" x14ac:dyDescent="0.3">
      <c r="A80" s="88"/>
      <c r="B80" s="89"/>
      <c r="C80" s="89"/>
      <c r="D80" s="89"/>
      <c r="E80" s="89"/>
      <c r="F80" s="89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1:21" s="3" customFormat="1" ht="15" customHeight="1" x14ac:dyDescent="0.3">
      <c r="A81" s="88"/>
      <c r="B81" s="89"/>
      <c r="C81" s="89"/>
      <c r="D81" s="89"/>
      <c r="E81" s="89"/>
      <c r="F81" s="89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2" spans="1:21" ht="15" customHeight="1" x14ac:dyDescent="0.3">
      <c r="A82" s="90"/>
    </row>
    <row r="83" spans="1:21" ht="15" customHeight="1" x14ac:dyDescent="0.3">
      <c r="A83" s="90"/>
    </row>
    <row r="85" spans="1:21" ht="15" customHeight="1" x14ac:dyDescent="0.3">
      <c r="B85" s="92"/>
      <c r="C85" s="92"/>
    </row>
    <row r="86" spans="1:21" ht="15" customHeight="1" x14ac:dyDescent="0.3">
      <c r="B86" s="78"/>
      <c r="C86" s="78"/>
    </row>
    <row r="87" spans="1:21" ht="15" customHeight="1" x14ac:dyDescent="0.3">
      <c r="B87" s="78"/>
      <c r="C87" s="78"/>
    </row>
    <row r="88" spans="1:21" ht="15" customHeight="1" x14ac:dyDescent="0.3">
      <c r="B88" s="78"/>
      <c r="C88" s="78"/>
    </row>
    <row r="89" spans="1:21" ht="15" customHeight="1" x14ac:dyDescent="0.3">
      <c r="B89" s="78"/>
      <c r="C89" s="78"/>
    </row>
  </sheetData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  <ignoredErrors>
    <ignoredError sqref="B31:U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29BC-8607-477A-8F2A-569313C014F2}">
  <sheetPr>
    <pageSetUpPr fitToPage="1"/>
  </sheetPr>
  <dimension ref="A1:W36"/>
  <sheetViews>
    <sheetView showGridLines="0" showZeros="0" zoomScaleNormal="100" workbookViewId="0"/>
  </sheetViews>
  <sheetFormatPr defaultRowHeight="15" customHeight="1" x14ac:dyDescent="0.3"/>
  <cols>
    <col min="1" max="1" width="17.6640625" style="9" customWidth="1"/>
    <col min="2" max="16" width="10.6640625" style="15" customWidth="1"/>
    <col min="17" max="17" width="10.6640625" style="9" customWidth="1"/>
    <col min="18" max="21" width="8.88671875" style="9"/>
  </cols>
  <sheetData>
    <row r="1" spans="1:23" s="3" customFormat="1" ht="14.1" customHeight="1" x14ac:dyDescent="0.3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5"/>
      <c r="P1" s="15"/>
      <c r="Q1" s="9"/>
      <c r="R1" s="9"/>
      <c r="S1" s="9"/>
      <c r="T1" s="9"/>
      <c r="U1" s="9"/>
    </row>
    <row r="2" spans="1:23" ht="15" customHeight="1" x14ac:dyDescent="0.3">
      <c r="A2" s="10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3" s="2" customFormat="1" ht="13.5" customHeight="1" x14ac:dyDescent="0.3">
      <c r="A3" s="26" t="s">
        <v>64</v>
      </c>
      <c r="B3" s="110" t="s">
        <v>57</v>
      </c>
      <c r="C3" s="111"/>
      <c r="D3" s="111"/>
      <c r="E3" s="111"/>
      <c r="F3" s="112"/>
      <c r="G3" s="110" t="s">
        <v>58</v>
      </c>
      <c r="H3" s="111"/>
      <c r="I3" s="111"/>
      <c r="J3" s="111"/>
      <c r="K3" s="111"/>
      <c r="L3" s="110" t="s">
        <v>60</v>
      </c>
      <c r="M3" s="111"/>
      <c r="N3" s="111"/>
      <c r="O3" s="111"/>
      <c r="P3" s="111"/>
      <c r="Q3" s="9"/>
      <c r="R3" s="9"/>
      <c r="S3" s="9"/>
      <c r="T3" s="9"/>
      <c r="U3" s="9"/>
    </row>
    <row r="4" spans="1:23" s="3" customFormat="1" ht="14.1" customHeight="1" x14ac:dyDescent="0.3">
      <c r="A4" s="30"/>
      <c r="B4" s="27">
        <f>'table 1'!A2</f>
        <v>2023</v>
      </c>
      <c r="C4" s="27">
        <f>'table 1'!A17</f>
        <v>2022</v>
      </c>
      <c r="D4" s="27">
        <f>'table 1'!A33</f>
        <v>2019</v>
      </c>
      <c r="E4" s="27" t="str">
        <f>'table 1'!A49</f>
        <v>Δ2023/22</v>
      </c>
      <c r="F4" s="27" t="str">
        <f>'table 1'!A64</f>
        <v>Δ2023/19</v>
      </c>
      <c r="G4" s="27">
        <f>B4</f>
        <v>2023</v>
      </c>
      <c r="H4" s="27">
        <f t="shared" ref="H4:K4" si="0">C4</f>
        <v>2022</v>
      </c>
      <c r="I4" s="27">
        <f t="shared" si="0"/>
        <v>2019</v>
      </c>
      <c r="J4" s="27" t="str">
        <f t="shared" si="0"/>
        <v>Δ2023/22</v>
      </c>
      <c r="K4" s="27" t="str">
        <f t="shared" si="0"/>
        <v>Δ2023/19</v>
      </c>
      <c r="L4" s="27">
        <f>B4</f>
        <v>2023</v>
      </c>
      <c r="M4" s="27">
        <f t="shared" ref="M4:P4" si="1">C4</f>
        <v>2022</v>
      </c>
      <c r="N4" s="27">
        <f t="shared" si="1"/>
        <v>2019</v>
      </c>
      <c r="O4" s="27" t="str">
        <f t="shared" si="1"/>
        <v>Δ2023/22</v>
      </c>
      <c r="P4" s="27" t="str">
        <f t="shared" si="1"/>
        <v>Δ2023/19</v>
      </c>
      <c r="Q4" s="9"/>
      <c r="R4" s="9"/>
      <c r="S4" s="9"/>
      <c r="T4" s="9"/>
      <c r="U4" s="9"/>
      <c r="V4" s="32"/>
    </row>
    <row r="5" spans="1:23" s="3" customFormat="1" ht="14.1" customHeight="1" x14ac:dyDescent="0.3">
      <c r="A5" s="33" t="s">
        <v>1</v>
      </c>
      <c r="B5" s="34">
        <f>'table 1'!U3-'table 1'!B3</f>
        <v>106354</v>
      </c>
      <c r="C5" s="34">
        <f>'table 1'!U18-'table 1'!B18</f>
        <v>54567</v>
      </c>
      <c r="D5" s="34">
        <f>'table 1'!U34-'table 1'!B34</f>
        <v>104483</v>
      </c>
      <c r="E5" s="46">
        <f>IFERROR(B5/C5-1,"")</f>
        <v>0.94905345721773227</v>
      </c>
      <c r="F5" s="60">
        <f>IFERROR(B5/D5-1,"")</f>
        <v>1.790721935625883E-2</v>
      </c>
      <c r="G5" s="34">
        <f>SUM('table 1'!D3:F3)</f>
        <v>0</v>
      </c>
      <c r="H5" s="34">
        <f>SUM('table 1'!D18:F18)</f>
        <v>0</v>
      </c>
      <c r="I5" s="34">
        <f>SUM('table 1'!D34:F34)</f>
        <v>48</v>
      </c>
      <c r="J5" s="46" t="str">
        <f>IFERROR(G5/H5-1,"")</f>
        <v/>
      </c>
      <c r="K5" s="60">
        <f>IFERROR(G5/I5-1,"")</f>
        <v>-1</v>
      </c>
      <c r="L5" s="34">
        <f>SUM('table 1'!M3:N3)</f>
        <v>0</v>
      </c>
      <c r="M5" s="34">
        <f>SUM('table 1'!M18:N18)</f>
        <v>1</v>
      </c>
      <c r="N5" s="34">
        <f>SUM('table 1'!M34:N34)</f>
        <v>36</v>
      </c>
      <c r="O5" s="46">
        <f>IFERROR(L5/M5-1,"")</f>
        <v>-1</v>
      </c>
      <c r="P5" s="60">
        <f>IFERROR(L5/N5-1,"")</f>
        <v>-1</v>
      </c>
      <c r="Q5" s="9"/>
      <c r="R5" s="9"/>
      <c r="S5" s="9"/>
      <c r="T5" s="9"/>
      <c r="U5" s="9"/>
      <c r="V5" s="32"/>
      <c r="W5" s="35"/>
    </row>
    <row r="6" spans="1:23" s="3" customFormat="1" ht="14.1" customHeight="1" x14ac:dyDescent="0.3">
      <c r="A6" s="30" t="s">
        <v>2</v>
      </c>
      <c r="B6" s="31">
        <f>'table 1'!U4-'table 1'!B4</f>
        <v>101160</v>
      </c>
      <c r="C6" s="31">
        <f>'table 1'!U19-'table 1'!B19</f>
        <v>64612</v>
      </c>
      <c r="D6" s="31">
        <f>'table 1'!U35-'table 1'!B35</f>
        <v>106810</v>
      </c>
      <c r="E6" s="45">
        <f>IFERROR(B6/C6-1,"")</f>
        <v>0.56565343898966147</v>
      </c>
      <c r="F6" s="61">
        <f>IFERROR(B6/D6-1,"")</f>
        <v>-5.289766875760693E-2</v>
      </c>
      <c r="G6" s="31">
        <f>SUM('table 1'!D4:F4)</f>
        <v>0</v>
      </c>
      <c r="H6" s="31">
        <f>SUM('table 1'!D19:F19)</f>
        <v>0</v>
      </c>
      <c r="I6" s="31">
        <f>SUM('table 1'!D35:F35)</f>
        <v>0</v>
      </c>
      <c r="J6" s="45" t="str">
        <f>IFERROR(G6/H6-1,"")</f>
        <v/>
      </c>
      <c r="K6" s="61" t="str">
        <f>IFERROR(G6/I6-1,"")</f>
        <v/>
      </c>
      <c r="L6" s="31">
        <f>SUM('table 1'!M4:N4)</f>
        <v>0</v>
      </c>
      <c r="M6" s="31">
        <f>SUM('table 1'!M19:N19)</f>
        <v>0</v>
      </c>
      <c r="N6" s="31">
        <f>SUM('table 1'!M35:N35)</f>
        <v>118</v>
      </c>
      <c r="O6" s="45" t="str">
        <f>IFERROR(L6/M6-1,"")</f>
        <v/>
      </c>
      <c r="P6" s="61">
        <f>IFERROR(L6/N6-1,"")</f>
        <v>-1</v>
      </c>
      <c r="Q6" s="9"/>
      <c r="R6" s="9"/>
      <c r="S6" s="9"/>
      <c r="T6" s="9"/>
      <c r="U6" s="9"/>
      <c r="V6" s="32"/>
    </row>
    <row r="7" spans="1:23" s="3" customFormat="1" ht="14.1" customHeight="1" x14ac:dyDescent="0.3">
      <c r="A7" s="33" t="s">
        <v>3</v>
      </c>
      <c r="B7" s="34">
        <f>'table 1'!U5-'table 1'!B5</f>
        <v>174880</v>
      </c>
      <c r="C7" s="34">
        <f>'table 1'!U20-'table 1'!B20</f>
        <v>124089</v>
      </c>
      <c r="D7" s="34">
        <f>'table 1'!U36-'table 1'!B36</f>
        <v>139435</v>
      </c>
      <c r="E7" s="46">
        <f t="shared" ref="E7:E11" si="2">IFERROR(B7/C7-1,"")</f>
        <v>0.40931105899797715</v>
      </c>
      <c r="F7" s="60">
        <f t="shared" ref="F7:F11" si="3">IFERROR(B7/D7-1,"")</f>
        <v>0.25420446803169927</v>
      </c>
      <c r="G7" s="34">
        <f>SUM('table 1'!D5:F5)</f>
        <v>11365</v>
      </c>
      <c r="H7" s="34">
        <f>SUM('table 1'!D20:F20)</f>
        <v>4539</v>
      </c>
      <c r="I7" s="34">
        <f>SUM('table 1'!D36:F36)</f>
        <v>262</v>
      </c>
      <c r="J7" s="46">
        <f t="shared" ref="J7:J11" si="4">IFERROR(G7/H7-1,"")</f>
        <v>1.5038554747741792</v>
      </c>
      <c r="K7" s="60">
        <f t="shared" ref="K7:K11" si="5">IFERROR(G7/I7-1,"")</f>
        <v>42.377862595419849</v>
      </c>
      <c r="L7" s="34">
        <f>SUM('table 1'!M5:N5)</f>
        <v>3644</v>
      </c>
      <c r="M7" s="34">
        <f>SUM('table 1'!M20:N20)</f>
        <v>2956</v>
      </c>
      <c r="N7" s="34">
        <f>SUM('table 1'!M36:N36)</f>
        <v>695</v>
      </c>
      <c r="O7" s="46">
        <f t="shared" ref="O7:O11" si="6">IFERROR(L7/M7-1,"")</f>
        <v>0.23274695534506096</v>
      </c>
      <c r="P7" s="60">
        <f t="shared" ref="P7:P11" si="7">IFERROR(L7/N7-1,"")</f>
        <v>4.2431654676258992</v>
      </c>
      <c r="Q7" s="9"/>
      <c r="R7" s="9"/>
      <c r="S7" s="9"/>
      <c r="T7" s="9"/>
      <c r="U7" s="9"/>
      <c r="V7" s="32"/>
      <c r="W7" s="35"/>
    </row>
    <row r="8" spans="1:23" s="3" customFormat="1" ht="14.1" customHeight="1" x14ac:dyDescent="0.3">
      <c r="A8" s="30" t="s">
        <v>4</v>
      </c>
      <c r="B8" s="31">
        <f>'table 1'!U6-'table 1'!B6</f>
        <v>799170</v>
      </c>
      <c r="C8" s="31">
        <f>'table 1'!U21-'table 1'!B21</f>
        <v>707138</v>
      </c>
      <c r="D8" s="31">
        <f>'table 1'!U37-'table 1'!B37</f>
        <v>721163</v>
      </c>
      <c r="E8" s="45">
        <f t="shared" si="2"/>
        <v>0.13014715656632792</v>
      </c>
      <c r="F8" s="61">
        <f t="shared" si="3"/>
        <v>0.10816833364995149</v>
      </c>
      <c r="G8" s="31">
        <f>SUM('table 1'!D6:F6)</f>
        <v>174993</v>
      </c>
      <c r="H8" s="31">
        <f>SUM('table 1'!D21:F21)</f>
        <v>142261</v>
      </c>
      <c r="I8" s="31">
        <f>SUM('table 1'!D37:F37)</f>
        <v>135135</v>
      </c>
      <c r="J8" s="45">
        <f t="shared" si="4"/>
        <v>0.23008414112089759</v>
      </c>
      <c r="K8" s="61">
        <f t="shared" si="5"/>
        <v>0.29494949494949485</v>
      </c>
      <c r="L8" s="31">
        <f>SUM('table 1'!M6:N6)</f>
        <v>45746</v>
      </c>
      <c r="M8" s="31">
        <f>SUM('table 1'!M21:N21)</f>
        <v>52835</v>
      </c>
      <c r="N8" s="31">
        <f>SUM('table 1'!M37:N37)</f>
        <v>45116</v>
      </c>
      <c r="O8" s="45">
        <f t="shared" si="6"/>
        <v>-0.13417242358285231</v>
      </c>
      <c r="P8" s="61">
        <f t="shared" si="7"/>
        <v>1.3964003901055122E-2</v>
      </c>
      <c r="Q8" s="9"/>
      <c r="R8" s="9"/>
      <c r="S8" s="9"/>
      <c r="T8" s="9"/>
      <c r="U8" s="9"/>
      <c r="V8" s="32"/>
    </row>
    <row r="9" spans="1:23" s="3" customFormat="1" ht="14.1" customHeight="1" x14ac:dyDescent="0.3">
      <c r="A9" s="33" t="s">
        <v>5</v>
      </c>
      <c r="B9" s="34">
        <f>'table 1'!U7-'table 1'!B7</f>
        <v>1844843</v>
      </c>
      <c r="C9" s="34">
        <f>'table 1'!U22-'table 1'!B22</f>
        <v>1717869</v>
      </c>
      <c r="D9" s="34">
        <f>'table 1'!U38-'table 1'!B38</f>
        <v>1768877</v>
      </c>
      <c r="E9" s="46">
        <f t="shared" si="2"/>
        <v>7.3913668620831929E-2</v>
      </c>
      <c r="F9" s="60">
        <f t="shared" si="3"/>
        <v>4.2945891658945134E-2</v>
      </c>
      <c r="G9" s="34">
        <f>SUM('table 1'!D7:F7)</f>
        <v>483872</v>
      </c>
      <c r="H9" s="34">
        <f>SUM('table 1'!D22:F22)</f>
        <v>450498</v>
      </c>
      <c r="I9" s="34">
        <f>SUM('table 1'!D38:F38)</f>
        <v>447629</v>
      </c>
      <c r="J9" s="46">
        <f t="shared" si="4"/>
        <v>7.408245985553763E-2</v>
      </c>
      <c r="K9" s="60">
        <f t="shared" si="5"/>
        <v>8.096660404039957E-2</v>
      </c>
      <c r="L9" s="34">
        <f>SUM('table 1'!M7:N7)</f>
        <v>113566</v>
      </c>
      <c r="M9" s="34">
        <f>SUM('table 1'!M22:N22)</f>
        <v>124451</v>
      </c>
      <c r="N9" s="34">
        <f>SUM('table 1'!M38:N38)</f>
        <v>103708</v>
      </c>
      <c r="O9" s="46">
        <f t="shared" si="6"/>
        <v>-8.7464142513921095E-2</v>
      </c>
      <c r="P9" s="60">
        <f t="shared" si="7"/>
        <v>9.5055347707023508E-2</v>
      </c>
      <c r="Q9" s="9"/>
      <c r="R9" s="9"/>
      <c r="S9" s="9"/>
      <c r="T9" s="9"/>
      <c r="U9" s="9"/>
      <c r="V9" s="32"/>
      <c r="W9" s="35"/>
    </row>
    <row r="10" spans="1:23" s="3" customFormat="1" ht="14.1" customHeight="1" x14ac:dyDescent="0.3">
      <c r="A10" s="30" t="s">
        <v>6</v>
      </c>
      <c r="B10" s="31">
        <f>'table 1'!U8-'table 1'!B8</f>
        <v>2792143</v>
      </c>
      <c r="C10" s="31">
        <f>'table 1'!U23-'table 1'!B23</f>
        <v>2620182</v>
      </c>
      <c r="D10" s="31">
        <f>'table 1'!U39-'table 1'!B39</f>
        <v>2526576</v>
      </c>
      <c r="E10" s="45">
        <f t="shared" si="2"/>
        <v>6.5629410476066186E-2</v>
      </c>
      <c r="F10" s="61">
        <f t="shared" si="3"/>
        <v>0.10510944456054361</v>
      </c>
      <c r="G10" s="31">
        <f>SUM('table 1'!D8:F8)</f>
        <v>694747</v>
      </c>
      <c r="H10" s="31">
        <f>SUM('table 1'!D23:F23)</f>
        <v>656749</v>
      </c>
      <c r="I10" s="31">
        <f>SUM('table 1'!D39:F39)</f>
        <v>638079</v>
      </c>
      <c r="J10" s="45">
        <f t="shared" si="4"/>
        <v>5.785772037719128E-2</v>
      </c>
      <c r="K10" s="61">
        <f t="shared" si="5"/>
        <v>8.8810319725300513E-2</v>
      </c>
      <c r="L10" s="31">
        <f>SUM('table 1'!M8:N8)</f>
        <v>216958</v>
      </c>
      <c r="M10" s="31">
        <f>SUM('table 1'!M23:N23)</f>
        <v>233441</v>
      </c>
      <c r="N10" s="31">
        <f>SUM('table 1'!M39:N39)</f>
        <v>173729</v>
      </c>
      <c r="O10" s="45">
        <f t="shared" si="6"/>
        <v>-7.0608847631735694E-2</v>
      </c>
      <c r="P10" s="61">
        <f t="shared" si="7"/>
        <v>0.24883007442626148</v>
      </c>
      <c r="Q10" s="9"/>
      <c r="R10" s="9"/>
      <c r="S10" s="9"/>
      <c r="T10" s="9"/>
      <c r="U10" s="9"/>
      <c r="V10" s="32"/>
    </row>
    <row r="11" spans="1:23" s="3" customFormat="1" ht="14.1" customHeight="1" x14ac:dyDescent="0.3">
      <c r="A11" s="33" t="s">
        <v>7</v>
      </c>
      <c r="B11" s="34">
        <f>'table 1'!U9-'table 1'!B9</f>
        <v>3476810</v>
      </c>
      <c r="C11" s="34">
        <f>'table 1'!U24-'table 1'!B24</f>
        <v>3400153</v>
      </c>
      <c r="D11" s="34">
        <f>'table 1'!U40-'table 1'!B40</f>
        <v>3017127</v>
      </c>
      <c r="E11" s="46">
        <f t="shared" si="2"/>
        <v>2.2545161938301028E-2</v>
      </c>
      <c r="F11" s="60">
        <f t="shared" si="3"/>
        <v>0.15235785566865423</v>
      </c>
      <c r="G11" s="34">
        <f>SUM('table 1'!D9:F9)</f>
        <v>783117</v>
      </c>
      <c r="H11" s="34">
        <f>SUM('table 1'!D24:F24)</f>
        <v>830991</v>
      </c>
      <c r="I11" s="34">
        <f>SUM('table 1'!D40:F40)</f>
        <v>750241</v>
      </c>
      <c r="J11" s="46">
        <f t="shared" si="4"/>
        <v>-5.7610732246197616E-2</v>
      </c>
      <c r="K11" s="60">
        <f t="shared" si="5"/>
        <v>4.3820585651810573E-2</v>
      </c>
      <c r="L11" s="34">
        <f>SUM('table 1'!M9:N9)</f>
        <v>326240</v>
      </c>
      <c r="M11" s="34">
        <f>SUM('table 1'!M24:N24)</f>
        <v>349318</v>
      </c>
      <c r="N11" s="34">
        <f>SUM('table 1'!M40:N40)</f>
        <v>234731</v>
      </c>
      <c r="O11" s="46">
        <f t="shared" si="6"/>
        <v>-6.6065876937346446E-2</v>
      </c>
      <c r="P11" s="60">
        <f t="shared" si="7"/>
        <v>0.38984624953670366</v>
      </c>
      <c r="Q11" s="9"/>
      <c r="R11" s="9"/>
      <c r="S11" s="9"/>
      <c r="T11" s="9"/>
      <c r="U11" s="9"/>
      <c r="V11" s="32"/>
      <c r="W11" s="35"/>
    </row>
    <row r="12" spans="1:23" s="3" customFormat="1" ht="14.1" customHeight="1" x14ac:dyDescent="0.3">
      <c r="A12" s="30" t="s">
        <v>8</v>
      </c>
      <c r="B12" s="31">
        <f>'table 1'!U10-'table 1'!B10</f>
        <v>0</v>
      </c>
      <c r="C12" s="31">
        <f>'table 1'!U25-'table 1'!B25</f>
        <v>3232888</v>
      </c>
      <c r="D12" s="31">
        <f>'table 1'!U41-'table 1'!B41</f>
        <v>2959511</v>
      </c>
      <c r="E12" s="45"/>
      <c r="F12" s="61"/>
      <c r="G12" s="31">
        <f>SUM('table 1'!D10:F10)</f>
        <v>0</v>
      </c>
      <c r="H12" s="31">
        <f>SUM('table 1'!D25:F25)</f>
        <v>786617</v>
      </c>
      <c r="I12" s="31">
        <f>SUM('table 1'!D41:F41)</f>
        <v>752321</v>
      </c>
      <c r="J12" s="45"/>
      <c r="K12" s="61"/>
      <c r="L12" s="31">
        <f>SUM('table 1'!M10:N10)</f>
        <v>0</v>
      </c>
      <c r="M12" s="31">
        <f>SUM('table 1'!M25:N25)</f>
        <v>326345</v>
      </c>
      <c r="N12" s="31">
        <f>SUM('table 1'!M41:N41)</f>
        <v>226835</v>
      </c>
      <c r="O12" s="45"/>
      <c r="P12" s="61"/>
      <c r="Q12" s="9"/>
      <c r="R12" s="9"/>
      <c r="S12" s="9"/>
      <c r="T12" s="9"/>
      <c r="U12" s="9"/>
      <c r="V12" s="32"/>
    </row>
    <row r="13" spans="1:23" s="3" customFormat="1" ht="14.1" customHeight="1" x14ac:dyDescent="0.3">
      <c r="A13" s="33" t="s">
        <v>9</v>
      </c>
      <c r="B13" s="34">
        <f>'table 1'!U11-'table 1'!B11</f>
        <v>0</v>
      </c>
      <c r="C13" s="34">
        <f>'table 1'!U26-'table 1'!B26</f>
        <v>2482256</v>
      </c>
      <c r="D13" s="34">
        <f>'table 1'!U42-'table 1'!B42</f>
        <v>2329699</v>
      </c>
      <c r="E13" s="46"/>
      <c r="F13" s="60"/>
      <c r="G13" s="34">
        <f>SUM('table 1'!D11:F11)</f>
        <v>0</v>
      </c>
      <c r="H13" s="34">
        <f>SUM('table 1'!D26:F26)</f>
        <v>632456</v>
      </c>
      <c r="I13" s="34">
        <f>SUM('table 1'!D42:F42)</f>
        <v>597813</v>
      </c>
      <c r="J13" s="46"/>
      <c r="K13" s="60"/>
      <c r="L13" s="34">
        <f>SUM('table 1'!M11:N11)</f>
        <v>0</v>
      </c>
      <c r="M13" s="34">
        <f>SUM('table 1'!M26:N26)</f>
        <v>215174</v>
      </c>
      <c r="N13" s="34">
        <f>SUM('table 1'!M42:N42)</f>
        <v>147768</v>
      </c>
      <c r="O13" s="46"/>
      <c r="P13" s="60"/>
      <c r="Q13" s="9"/>
      <c r="R13" s="9"/>
      <c r="S13" s="9"/>
      <c r="T13" s="9"/>
      <c r="U13" s="9"/>
      <c r="V13" s="32"/>
      <c r="W13" s="35"/>
    </row>
    <row r="14" spans="1:23" s="3" customFormat="1" ht="14.1" customHeight="1" x14ac:dyDescent="0.3">
      <c r="A14" s="30" t="s">
        <v>10</v>
      </c>
      <c r="B14" s="31">
        <f>'table 1'!U12-'table 1'!B12</f>
        <v>0</v>
      </c>
      <c r="C14" s="31">
        <f>'table 1'!U27-'table 1'!B27</f>
        <v>1311665</v>
      </c>
      <c r="D14" s="31">
        <f>'table 1'!U43-'table 1'!B43</f>
        <v>1117899</v>
      </c>
      <c r="E14" s="45"/>
      <c r="F14" s="61"/>
      <c r="G14" s="31">
        <f>SUM('table 1'!D12:F12)</f>
        <v>0</v>
      </c>
      <c r="H14" s="31">
        <f>SUM('table 1'!D27:F27)</f>
        <v>370693</v>
      </c>
      <c r="I14" s="31">
        <f>SUM('table 1'!D43:F43)</f>
        <v>298694</v>
      </c>
      <c r="J14" s="45"/>
      <c r="K14" s="61"/>
      <c r="L14" s="31">
        <f>SUM('table 1'!M12:N12)</f>
        <v>0</v>
      </c>
      <c r="M14" s="31">
        <f>SUM('table 1'!M27:N27)</f>
        <v>84540</v>
      </c>
      <c r="N14" s="31">
        <f>SUM('table 1'!M43:N43)</f>
        <v>60920</v>
      </c>
      <c r="O14" s="45"/>
      <c r="P14" s="61"/>
      <c r="Q14" s="9"/>
      <c r="R14" s="9"/>
      <c r="S14" s="9"/>
      <c r="T14" s="9"/>
      <c r="U14" s="9"/>
      <c r="V14" s="32"/>
    </row>
    <row r="15" spans="1:23" s="3" customFormat="1" ht="14.1" customHeight="1" x14ac:dyDescent="0.3">
      <c r="A15" s="33" t="s">
        <v>11</v>
      </c>
      <c r="B15" s="34">
        <f>'table 1'!U13-'table 1'!B13</f>
        <v>0</v>
      </c>
      <c r="C15" s="34">
        <f>'table 1'!U28-'table 1'!B28</f>
        <v>118163</v>
      </c>
      <c r="D15" s="34">
        <f>'table 1'!U44-'table 1'!B44</f>
        <v>140213</v>
      </c>
      <c r="E15" s="46"/>
      <c r="F15" s="60"/>
      <c r="G15" s="34">
        <f>SUM('table 1'!D13:F13)</f>
        <v>0</v>
      </c>
      <c r="H15" s="34">
        <f>SUM('table 1'!D28:F28)</f>
        <v>983</v>
      </c>
      <c r="I15" s="34">
        <f>SUM('table 1'!D44:F44)</f>
        <v>442</v>
      </c>
      <c r="J15" s="46"/>
      <c r="K15" s="60"/>
      <c r="L15" s="34">
        <f>SUM('table 1'!M13:N13)</f>
        <v>0</v>
      </c>
      <c r="M15" s="34">
        <f>SUM('table 1'!M28:N28)</f>
        <v>1240</v>
      </c>
      <c r="N15" s="34">
        <f>SUM('table 1'!M44:N44)</f>
        <v>424</v>
      </c>
      <c r="O15" s="46"/>
      <c r="P15" s="60"/>
      <c r="Q15" s="9"/>
      <c r="R15" s="9"/>
      <c r="S15" s="9"/>
      <c r="T15" s="9"/>
      <c r="U15" s="9"/>
      <c r="V15" s="9"/>
      <c r="W15" s="9"/>
    </row>
    <row r="16" spans="1:23" s="3" customFormat="1" ht="14.1" customHeight="1" thickBot="1" x14ac:dyDescent="0.35">
      <c r="A16" s="98" t="s">
        <v>12</v>
      </c>
      <c r="B16" s="99">
        <f>'table 1'!U14-'table 1'!B14</f>
        <v>0</v>
      </c>
      <c r="C16" s="99">
        <f>'table 1'!U29-'table 1'!B29</f>
        <v>131839</v>
      </c>
      <c r="D16" s="99">
        <f>'table 1'!U45-'table 1'!B45</f>
        <v>151928</v>
      </c>
      <c r="E16" s="100"/>
      <c r="F16" s="101"/>
      <c r="G16" s="99">
        <f>SUM('table 1'!D14:F14)</f>
        <v>0</v>
      </c>
      <c r="H16" s="99">
        <f>SUM('table 1'!D29:F29)</f>
        <v>0</v>
      </c>
      <c r="I16" s="99">
        <f>SUM('table 1'!D45:F45)</f>
        <v>7</v>
      </c>
      <c r="J16" s="100"/>
      <c r="K16" s="101"/>
      <c r="L16" s="99">
        <f>SUM('table 1'!M14:N14)</f>
        <v>0</v>
      </c>
      <c r="M16" s="99">
        <f>SUM('table 1'!M29:N29)</f>
        <v>0</v>
      </c>
      <c r="N16" s="99">
        <f>SUM('table 1'!M45:N45)</f>
        <v>0</v>
      </c>
      <c r="O16" s="100"/>
      <c r="P16" s="101"/>
      <c r="Q16" s="9"/>
      <c r="R16" s="9"/>
      <c r="S16" s="9"/>
      <c r="T16" s="9"/>
      <c r="U16" s="9"/>
      <c r="V16" s="9"/>
      <c r="W16" s="9"/>
    </row>
    <row r="17" spans="1:23" s="40" customFormat="1" ht="14.1" customHeight="1" thickTop="1" x14ac:dyDescent="0.3">
      <c r="A17" s="41" t="s">
        <v>13</v>
      </c>
      <c r="B17" s="42">
        <f>SUM(B5:B11)</f>
        <v>9295360</v>
      </c>
      <c r="C17" s="42">
        <f>SUM(C5:C11)</f>
        <v>8688610</v>
      </c>
      <c r="D17" s="42">
        <f>SUM(D5:D11)</f>
        <v>8384471</v>
      </c>
      <c r="E17" s="62">
        <f>IFERROR(B17/C17-1,"")</f>
        <v>6.9832804096397361E-2</v>
      </c>
      <c r="F17" s="63">
        <f>IFERROR(B17/D17-1,"")</f>
        <v>0.10864000841555765</v>
      </c>
      <c r="G17" s="42">
        <f>SUM(G5:G11)</f>
        <v>2148094</v>
      </c>
      <c r="H17" s="42">
        <f>SUM(H5:H11)</f>
        <v>2085038</v>
      </c>
      <c r="I17" s="42">
        <f>SUM(I5:I11)</f>
        <v>1971394</v>
      </c>
      <c r="J17" s="62">
        <f>IFERROR(G17/H17-1,"")</f>
        <v>3.0242134675722898E-2</v>
      </c>
      <c r="K17" s="63">
        <f>IFERROR(G17/I17-1,"")</f>
        <v>8.9632006590260493E-2</v>
      </c>
      <c r="L17" s="42">
        <f>SUM(L5:L11)</f>
        <v>706154</v>
      </c>
      <c r="M17" s="42">
        <f>SUM(M5:M11)</f>
        <v>763002</v>
      </c>
      <c r="N17" s="42">
        <f>SUM(N5:N11)</f>
        <v>558133</v>
      </c>
      <c r="O17" s="62">
        <f>IFERROR(L17/M17-1,"")</f>
        <v>-7.4505702475222924E-2</v>
      </c>
      <c r="P17" s="63">
        <f>IFERROR(L17/N17-1,"")</f>
        <v>0.26520739680327088</v>
      </c>
      <c r="Q17" s="10"/>
      <c r="R17" s="10"/>
      <c r="S17" s="10"/>
      <c r="T17" s="10"/>
      <c r="U17" s="10"/>
      <c r="V17" s="10"/>
      <c r="W17" s="10"/>
    </row>
    <row r="18" spans="1:23" s="3" customFormat="1" ht="14.1" customHeight="1" x14ac:dyDescent="0.3">
      <c r="A18" s="55"/>
      <c r="B18" s="57"/>
      <c r="C18" s="57"/>
      <c r="D18" s="57"/>
      <c r="E18" s="58"/>
      <c r="F18" s="59"/>
      <c r="G18" s="57"/>
      <c r="H18" s="57"/>
      <c r="I18" s="57"/>
      <c r="J18" s="58"/>
      <c r="K18" s="59"/>
      <c r="L18" s="57"/>
      <c r="M18" s="57"/>
      <c r="N18" s="57"/>
      <c r="O18" s="58"/>
      <c r="P18" s="59"/>
      <c r="Q18" s="9"/>
      <c r="R18" s="9"/>
      <c r="S18" s="9"/>
      <c r="T18" s="9"/>
      <c r="U18" s="9"/>
      <c r="V18" s="9"/>
      <c r="W18" s="9"/>
    </row>
    <row r="19" spans="1:23" s="2" customFormat="1" ht="13.5" customHeight="1" x14ac:dyDescent="0.3">
      <c r="A19" s="54" t="s">
        <v>64</v>
      </c>
      <c r="B19" s="110" t="s">
        <v>61</v>
      </c>
      <c r="C19" s="111"/>
      <c r="D19" s="111"/>
      <c r="E19" s="111"/>
      <c r="F19" s="112"/>
      <c r="G19" s="110" t="s">
        <v>62</v>
      </c>
      <c r="H19" s="111"/>
      <c r="I19" s="111"/>
      <c r="J19" s="111"/>
      <c r="K19" s="111"/>
      <c r="L19" s="110" t="s">
        <v>63</v>
      </c>
      <c r="M19" s="111"/>
      <c r="N19" s="111"/>
      <c r="O19" s="111"/>
      <c r="P19" s="111"/>
      <c r="Q19" s="9"/>
      <c r="R19" s="9"/>
      <c r="S19" s="9"/>
      <c r="T19" s="9"/>
      <c r="U19" s="9"/>
      <c r="V19" s="9"/>
      <c r="W19" s="9"/>
    </row>
    <row r="20" spans="1:23" s="3" customFormat="1" ht="14.1" customHeight="1" x14ac:dyDescent="0.3">
      <c r="A20" s="30"/>
      <c r="B20" s="27">
        <f>B4</f>
        <v>2023</v>
      </c>
      <c r="C20" s="27">
        <f t="shared" ref="C20:F20" si="8">C4</f>
        <v>2022</v>
      </c>
      <c r="D20" s="27">
        <f t="shared" si="8"/>
        <v>2019</v>
      </c>
      <c r="E20" s="27" t="str">
        <f t="shared" si="8"/>
        <v>Δ2023/22</v>
      </c>
      <c r="F20" s="27" t="str">
        <f t="shared" si="8"/>
        <v>Δ2023/19</v>
      </c>
      <c r="G20" s="27">
        <f>B4</f>
        <v>2023</v>
      </c>
      <c r="H20" s="27">
        <f t="shared" ref="H20:K20" si="9">C4</f>
        <v>2022</v>
      </c>
      <c r="I20" s="27">
        <f t="shared" si="9"/>
        <v>2019</v>
      </c>
      <c r="J20" s="27" t="str">
        <f t="shared" si="9"/>
        <v>Δ2023/22</v>
      </c>
      <c r="K20" s="27" t="str">
        <f t="shared" si="9"/>
        <v>Δ2023/19</v>
      </c>
      <c r="L20" s="27">
        <f>B4</f>
        <v>2023</v>
      </c>
      <c r="M20" s="27">
        <f t="shared" ref="M20:P20" si="10">C4</f>
        <v>2022</v>
      </c>
      <c r="N20" s="27">
        <f t="shared" si="10"/>
        <v>2019</v>
      </c>
      <c r="O20" s="27" t="str">
        <f t="shared" si="10"/>
        <v>Δ2023/22</v>
      </c>
      <c r="P20" s="27" t="str">
        <f t="shared" si="10"/>
        <v>Δ2023/19</v>
      </c>
      <c r="Q20" s="9"/>
      <c r="R20" s="9"/>
      <c r="S20" s="9"/>
      <c r="T20" s="9"/>
      <c r="U20" s="9"/>
      <c r="V20" s="9"/>
      <c r="W20" s="9"/>
    </row>
    <row r="21" spans="1:23" s="3" customFormat="1" ht="14.1" customHeight="1" x14ac:dyDescent="0.3">
      <c r="A21" s="33" t="s">
        <v>1</v>
      </c>
      <c r="B21" s="34">
        <f>SUM('table 1'!G3:H3)</f>
        <v>3016</v>
      </c>
      <c r="C21" s="34">
        <f>SUM('table 1'!G18:H18)</f>
        <v>1267</v>
      </c>
      <c r="D21" s="34">
        <f>SUM('table 1'!G34:H34)</f>
        <v>3203</v>
      </c>
      <c r="E21" s="46">
        <f>IFERROR(B21/C21-1,"")</f>
        <v>1.3804262036306234</v>
      </c>
      <c r="F21" s="60">
        <f>IFERROR(B21/D21-1,"")</f>
        <v>-5.8382766156728105E-2</v>
      </c>
      <c r="G21" s="34">
        <f>SUM('table 1'!I3:L3)</f>
        <v>0</v>
      </c>
      <c r="H21" s="34">
        <f>SUM('table 1'!I18:L18)</f>
        <v>49</v>
      </c>
      <c r="I21" s="34">
        <f>SUM('table 1'!I34:L34)</f>
        <v>0</v>
      </c>
      <c r="J21" s="46">
        <f>IFERROR(G21/H21-1,"")</f>
        <v>-1</v>
      </c>
      <c r="K21" s="60" t="str">
        <f>IFERROR(G21/I21-1,"")</f>
        <v/>
      </c>
      <c r="L21" s="34">
        <f>SUM('table 1'!O3:P3)</f>
        <v>0</v>
      </c>
      <c r="M21" s="34">
        <f>SUM('table 1'!O18:P18)</f>
        <v>0</v>
      </c>
      <c r="N21" s="34">
        <f>SUM('table 1'!O34:P34)</f>
        <v>0</v>
      </c>
      <c r="O21" s="53" t="str">
        <f>IFERROR(L21/M21-1,"")</f>
        <v/>
      </c>
      <c r="P21" s="60" t="str">
        <f>IFERROR(L21/N21-1,"")</f>
        <v/>
      </c>
      <c r="Q21" s="9"/>
      <c r="R21" s="9"/>
      <c r="S21" s="9"/>
      <c r="T21" s="9"/>
      <c r="U21" s="9"/>
      <c r="V21" s="9"/>
      <c r="W21" s="9"/>
    </row>
    <row r="22" spans="1:23" s="3" customFormat="1" ht="14.1" customHeight="1" x14ac:dyDescent="0.3">
      <c r="A22" s="30" t="s">
        <v>2</v>
      </c>
      <c r="B22" s="31">
        <f>SUM('table 1'!G4:H4)</f>
        <v>3043</v>
      </c>
      <c r="C22" s="31">
        <f>SUM('table 1'!G19:H19)</f>
        <v>1437</v>
      </c>
      <c r="D22" s="31">
        <f>SUM('table 1'!G35:H35)</f>
        <v>8085</v>
      </c>
      <c r="E22" s="45">
        <f>IFERROR(B22/C22-1,"")</f>
        <v>1.1176061238691717</v>
      </c>
      <c r="F22" s="61">
        <f>IFERROR(B22/D22-1,"")</f>
        <v>-0.62362399505256649</v>
      </c>
      <c r="G22" s="31">
        <f>SUM('table 1'!I4:L4)</f>
        <v>0</v>
      </c>
      <c r="H22" s="31">
        <f>SUM('table 1'!I19:L19)</f>
        <v>0</v>
      </c>
      <c r="I22" s="31">
        <f>SUM('table 1'!I35:L35)</f>
        <v>0</v>
      </c>
      <c r="J22" s="45" t="str">
        <f>IFERROR(G22/H22-1,"")</f>
        <v/>
      </c>
      <c r="K22" s="61" t="str">
        <f>IFERROR(G22/I22-1,"")</f>
        <v/>
      </c>
      <c r="L22" s="31">
        <f>SUM('table 1'!O4:P4)</f>
        <v>279</v>
      </c>
      <c r="M22" s="31">
        <f>SUM('table 1'!O19:P19)</f>
        <v>511</v>
      </c>
      <c r="N22" s="31">
        <f>SUM('table 1'!O35:P35)</f>
        <v>248</v>
      </c>
      <c r="O22" s="52">
        <f>IFERROR(L22/M22-1,"")</f>
        <v>-0.45401174168297453</v>
      </c>
      <c r="P22" s="61">
        <f>IFERROR(L22/N22-1,"")</f>
        <v>0.125</v>
      </c>
      <c r="Q22" s="9"/>
      <c r="R22" s="9"/>
      <c r="S22" s="9"/>
      <c r="T22" s="9"/>
      <c r="U22" s="9"/>
      <c r="V22" s="9"/>
      <c r="W22" s="9"/>
    </row>
    <row r="23" spans="1:23" s="3" customFormat="1" ht="14.1" customHeight="1" x14ac:dyDescent="0.3">
      <c r="A23" s="33" t="s">
        <v>3</v>
      </c>
      <c r="B23" s="34">
        <f>SUM('table 1'!G5:H5)</f>
        <v>23201</v>
      </c>
      <c r="C23" s="34">
        <f>SUM('table 1'!G20:H20)</f>
        <v>14525</v>
      </c>
      <c r="D23" s="34">
        <f>SUM('table 1'!G36:H36)</f>
        <v>12245</v>
      </c>
      <c r="E23" s="46">
        <f t="shared" ref="E23:E27" si="11">IFERROR(B23/C23-1,"")</f>
        <v>0.59731497418244417</v>
      </c>
      <c r="F23" s="60">
        <f t="shared" ref="F23:F27" si="12">IFERROR(B23/D23-1,"")</f>
        <v>0.89473254389546764</v>
      </c>
      <c r="G23" s="34">
        <f>SUM('table 1'!I5:L5)</f>
        <v>8703</v>
      </c>
      <c r="H23" s="34">
        <f>SUM('table 1'!I20:L20)</f>
        <v>4990</v>
      </c>
      <c r="I23" s="34">
        <f>SUM('table 1'!I36:L36)</f>
        <v>906</v>
      </c>
      <c r="J23" s="46">
        <f t="shared" ref="J23:J27" si="13">IFERROR(G23/H23-1,"")</f>
        <v>0.74408817635270541</v>
      </c>
      <c r="K23" s="60">
        <f t="shared" ref="K23:K27" si="14">IFERROR(G23/I23-1,"")</f>
        <v>8.6059602649006628</v>
      </c>
      <c r="L23" s="34">
        <f>SUM('table 1'!O5:P5)</f>
        <v>1494</v>
      </c>
      <c r="M23" s="34">
        <f>SUM('table 1'!O20:P20)</f>
        <v>2216</v>
      </c>
      <c r="N23" s="34">
        <f>SUM('table 1'!O36:P36)</f>
        <v>1833</v>
      </c>
      <c r="O23" s="53">
        <f t="shared" ref="O23:O27" si="15">IFERROR(L23/M23-1,"")</f>
        <v>-0.32581227436823101</v>
      </c>
      <c r="P23" s="60">
        <f t="shared" ref="P23:P27" si="16">IFERROR(L23/N23-1,"")</f>
        <v>-0.18494271685761043</v>
      </c>
      <c r="Q23" s="9"/>
      <c r="R23" s="9"/>
      <c r="S23" s="9"/>
      <c r="T23" s="9"/>
      <c r="U23" s="9"/>
      <c r="V23" s="9"/>
      <c r="W23" s="9"/>
    </row>
    <row r="24" spans="1:23" s="3" customFormat="1" ht="14.1" customHeight="1" x14ac:dyDescent="0.3">
      <c r="A24" s="30" t="s">
        <v>4</v>
      </c>
      <c r="B24" s="31">
        <f>SUM('table 1'!G6:H6)</f>
        <v>274671</v>
      </c>
      <c r="C24" s="31">
        <f>SUM('table 1'!G21:H21)</f>
        <v>247612</v>
      </c>
      <c r="D24" s="31">
        <f>SUM('table 1'!G37:H37)</f>
        <v>256745</v>
      </c>
      <c r="E24" s="45">
        <f t="shared" si="11"/>
        <v>0.10927984104162958</v>
      </c>
      <c r="F24" s="61">
        <f t="shared" si="12"/>
        <v>6.9820249664063638E-2</v>
      </c>
      <c r="G24" s="31">
        <f>SUM('table 1'!I6:L6)</f>
        <v>91875</v>
      </c>
      <c r="H24" s="31">
        <f>SUM('table 1'!I21:L21)</f>
        <v>93902</v>
      </c>
      <c r="I24" s="31">
        <f>SUM('table 1'!I37:L37)</f>
        <v>85278</v>
      </c>
      <c r="J24" s="45">
        <f t="shared" si="13"/>
        <v>-2.1586334689357001E-2</v>
      </c>
      <c r="K24" s="61">
        <f t="shared" si="14"/>
        <v>7.7358756068388157E-2</v>
      </c>
      <c r="L24" s="31">
        <f>SUM('table 1'!O6:P6)</f>
        <v>6230</v>
      </c>
      <c r="M24" s="31">
        <f>SUM('table 1'!O21:P21)</f>
        <v>7223</v>
      </c>
      <c r="N24" s="31">
        <f>SUM('table 1'!O37:P37)</f>
        <v>5858</v>
      </c>
      <c r="O24" s="52">
        <f t="shared" si="15"/>
        <v>-0.13747750242281598</v>
      </c>
      <c r="P24" s="61">
        <f t="shared" si="16"/>
        <v>6.3502902014339391E-2</v>
      </c>
      <c r="Q24" s="9"/>
      <c r="R24" s="9"/>
      <c r="S24" s="9"/>
      <c r="T24" s="9"/>
      <c r="U24" s="9"/>
      <c r="V24" s="9"/>
      <c r="W24" s="9"/>
    </row>
    <row r="25" spans="1:23" s="3" customFormat="1" ht="14.1" customHeight="1" x14ac:dyDescent="0.3">
      <c r="A25" s="33" t="s">
        <v>5</v>
      </c>
      <c r="B25" s="34">
        <f>SUM('table 1'!G7:H7)</f>
        <v>566573</v>
      </c>
      <c r="C25" s="34">
        <f>SUM('table 1'!G22:H22)</f>
        <v>532756</v>
      </c>
      <c r="D25" s="34">
        <f>SUM('table 1'!G38:H38)</f>
        <v>554710</v>
      </c>
      <c r="E25" s="46">
        <f t="shared" si="11"/>
        <v>6.3475587323277516E-2</v>
      </c>
      <c r="F25" s="60">
        <f t="shared" si="12"/>
        <v>2.1385949415009708E-2</v>
      </c>
      <c r="G25" s="34">
        <f>SUM('table 1'!I7:L7)</f>
        <v>365424</v>
      </c>
      <c r="H25" s="34">
        <f>SUM('table 1'!I22:L22)</f>
        <v>338094</v>
      </c>
      <c r="I25" s="34">
        <f>SUM('table 1'!I38:L38)</f>
        <v>355252</v>
      </c>
      <c r="J25" s="46">
        <f t="shared" si="13"/>
        <v>8.0835507284956254E-2</v>
      </c>
      <c r="K25" s="60">
        <f t="shared" si="14"/>
        <v>2.8633195590735516E-2</v>
      </c>
      <c r="L25" s="34">
        <f>SUM('table 1'!O7:P7)</f>
        <v>20536</v>
      </c>
      <c r="M25" s="34">
        <f>SUM('table 1'!O22:P22)</f>
        <v>20143</v>
      </c>
      <c r="N25" s="34">
        <f>SUM('table 1'!O38:P38)</f>
        <v>24868</v>
      </c>
      <c r="O25" s="53">
        <f t="shared" si="15"/>
        <v>1.9510499925532443E-2</v>
      </c>
      <c r="P25" s="60">
        <f t="shared" si="16"/>
        <v>-0.17419977481100213</v>
      </c>
      <c r="Q25" s="9"/>
      <c r="R25" s="9"/>
      <c r="S25" s="9"/>
      <c r="T25" s="9"/>
      <c r="U25" s="9"/>
      <c r="V25" s="9"/>
      <c r="W25" s="9"/>
    </row>
    <row r="26" spans="1:23" s="3" customFormat="1" ht="14.1" customHeight="1" x14ac:dyDescent="0.3">
      <c r="A26" s="30" t="s">
        <v>6</v>
      </c>
      <c r="B26" s="31">
        <f>SUM('table 1'!G8:H8)</f>
        <v>810844</v>
      </c>
      <c r="C26" s="31">
        <f>SUM('table 1'!G23:H23)</f>
        <v>770740</v>
      </c>
      <c r="D26" s="31">
        <f>SUM('table 1'!G39:H39)</f>
        <v>746271</v>
      </c>
      <c r="E26" s="45">
        <f t="shared" si="11"/>
        <v>5.2033111036147162E-2</v>
      </c>
      <c r="F26" s="61">
        <f t="shared" si="12"/>
        <v>8.6527548303498403E-2</v>
      </c>
      <c r="G26" s="31">
        <f>SUM('table 1'!I8:L8)</f>
        <v>659930</v>
      </c>
      <c r="H26" s="31">
        <f>SUM('table 1'!I23:L23)</f>
        <v>595541</v>
      </c>
      <c r="I26" s="31">
        <f>SUM('table 1'!I39:L39)</f>
        <v>546635</v>
      </c>
      <c r="J26" s="45">
        <f t="shared" si="13"/>
        <v>0.10811850065738549</v>
      </c>
      <c r="K26" s="61">
        <f t="shared" si="14"/>
        <v>0.20725895707373287</v>
      </c>
      <c r="L26" s="31">
        <f>SUM('table 1'!O8:P8)</f>
        <v>39610</v>
      </c>
      <c r="M26" s="31">
        <f>SUM('table 1'!O23:P23)</f>
        <v>34876</v>
      </c>
      <c r="N26" s="31">
        <f>SUM('table 1'!O39:P39)</f>
        <v>46835</v>
      </c>
      <c r="O26" s="52">
        <f t="shared" si="15"/>
        <v>0.13573804335359552</v>
      </c>
      <c r="P26" s="61">
        <f t="shared" si="16"/>
        <v>-0.15426497277676954</v>
      </c>
      <c r="Q26" s="9"/>
      <c r="R26" s="9"/>
      <c r="S26" s="9"/>
      <c r="T26" s="9"/>
      <c r="U26" s="9"/>
      <c r="V26" s="9"/>
      <c r="W26" s="9"/>
    </row>
    <row r="27" spans="1:23" s="3" customFormat="1" ht="14.1" customHeight="1" x14ac:dyDescent="0.3">
      <c r="A27" s="33" t="s">
        <v>7</v>
      </c>
      <c r="B27" s="34">
        <f>SUM('table 1'!G9:H9)</f>
        <v>1024015</v>
      </c>
      <c r="C27" s="34">
        <f>SUM('table 1'!G24:H24)</f>
        <v>973719</v>
      </c>
      <c r="D27" s="34">
        <f>SUM('table 1'!G40:H40)</f>
        <v>870762</v>
      </c>
      <c r="E27" s="46">
        <f t="shared" si="11"/>
        <v>5.1653505785550058E-2</v>
      </c>
      <c r="F27" s="60">
        <f t="shared" si="12"/>
        <v>0.17599872295759345</v>
      </c>
      <c r="G27" s="34">
        <f>SUM('table 1'!I9:L9)</f>
        <v>839712</v>
      </c>
      <c r="H27" s="34">
        <f>SUM('table 1'!I24:L24)</f>
        <v>790616</v>
      </c>
      <c r="I27" s="34">
        <f>SUM('table 1'!I40:L40)</f>
        <v>673621</v>
      </c>
      <c r="J27" s="46">
        <f t="shared" si="13"/>
        <v>6.2098414400922897E-2</v>
      </c>
      <c r="K27" s="60">
        <f t="shared" si="14"/>
        <v>0.24656446280623667</v>
      </c>
      <c r="L27" s="34">
        <f>SUM('table 1'!O9:P9)</f>
        <v>40755</v>
      </c>
      <c r="M27" s="34">
        <f>SUM('table 1'!O24:P24)</f>
        <v>46927</v>
      </c>
      <c r="N27" s="34">
        <f>SUM('table 1'!O40:P40)</f>
        <v>49746</v>
      </c>
      <c r="O27" s="53">
        <f t="shared" si="15"/>
        <v>-0.13152343000831079</v>
      </c>
      <c r="P27" s="60">
        <f t="shared" si="16"/>
        <v>-0.18073814980098901</v>
      </c>
      <c r="Q27" s="9"/>
      <c r="R27" s="9"/>
      <c r="S27" s="9"/>
      <c r="T27" s="9"/>
      <c r="U27" s="9"/>
      <c r="V27" s="9"/>
      <c r="W27" s="9"/>
    </row>
    <row r="28" spans="1:23" s="3" customFormat="1" ht="14.1" customHeight="1" x14ac:dyDescent="0.3">
      <c r="A28" s="30" t="s">
        <v>8</v>
      </c>
      <c r="B28" s="31">
        <f>SUM('table 1'!G10:H10)</f>
        <v>0</v>
      </c>
      <c r="C28" s="31">
        <f>SUM('table 1'!G25:H25)</f>
        <v>929359</v>
      </c>
      <c r="D28" s="31">
        <f>SUM('table 1'!G41:H41)</f>
        <v>856378</v>
      </c>
      <c r="E28" s="45"/>
      <c r="F28" s="61"/>
      <c r="G28" s="31">
        <f>SUM('table 1'!I10:L10)</f>
        <v>0</v>
      </c>
      <c r="H28" s="31">
        <f>SUM('table 1'!I25:L25)</f>
        <v>756567</v>
      </c>
      <c r="I28" s="31">
        <f>SUM('table 1'!I41:L41)</f>
        <v>653313</v>
      </c>
      <c r="J28" s="45"/>
      <c r="K28" s="61"/>
      <c r="L28" s="31">
        <f>SUM('table 1'!O10:P10)</f>
        <v>0</v>
      </c>
      <c r="M28" s="31">
        <f>SUM('table 1'!O25:P25)</f>
        <v>41962</v>
      </c>
      <c r="N28" s="31">
        <f>SUM('table 1'!O41:P41)</f>
        <v>50705</v>
      </c>
      <c r="O28" s="52"/>
      <c r="P28" s="61"/>
      <c r="Q28" s="9"/>
      <c r="R28" s="9"/>
      <c r="S28" s="9"/>
      <c r="T28" s="9"/>
      <c r="U28" s="9"/>
      <c r="V28" s="9"/>
      <c r="W28" s="9"/>
    </row>
    <row r="29" spans="1:23" s="3" customFormat="1" ht="14.1" customHeight="1" x14ac:dyDescent="0.3">
      <c r="A29" s="33" t="s">
        <v>9</v>
      </c>
      <c r="B29" s="34">
        <f>SUM('table 1'!G11:H11)</f>
        <v>0</v>
      </c>
      <c r="C29" s="34">
        <f>SUM('table 1'!G26:H26)</f>
        <v>750774</v>
      </c>
      <c r="D29" s="34">
        <f>SUM('table 1'!G42:H42)</f>
        <v>717169</v>
      </c>
      <c r="E29" s="46"/>
      <c r="F29" s="60"/>
      <c r="G29" s="34">
        <f>SUM('table 1'!I11:L11)</f>
        <v>0</v>
      </c>
      <c r="H29" s="34">
        <f>SUM('table 1'!I26:L26)</f>
        <v>551431</v>
      </c>
      <c r="I29" s="34">
        <f>SUM('table 1'!I42:L42)</f>
        <v>490152</v>
      </c>
      <c r="J29" s="46"/>
      <c r="K29" s="60"/>
      <c r="L29" s="34">
        <f>SUM('table 1'!O11:P11)</f>
        <v>0</v>
      </c>
      <c r="M29" s="34">
        <f>SUM('table 1'!O26:P26)</f>
        <v>37975</v>
      </c>
      <c r="N29" s="34">
        <f>SUM('table 1'!O42:P42)</f>
        <v>42794</v>
      </c>
      <c r="O29" s="53"/>
      <c r="P29" s="60"/>
      <c r="Q29" s="9"/>
      <c r="R29" s="9"/>
      <c r="S29" s="9"/>
      <c r="T29" s="9"/>
      <c r="U29" s="9"/>
      <c r="V29" s="9"/>
      <c r="W29" s="9"/>
    </row>
    <row r="30" spans="1:23" s="3" customFormat="1" ht="14.1" customHeight="1" x14ac:dyDescent="0.3">
      <c r="A30" s="30" t="s">
        <v>10</v>
      </c>
      <c r="B30" s="31">
        <f>SUM('table 1'!G12:H12)</f>
        <v>0</v>
      </c>
      <c r="C30" s="31">
        <f>SUM('table 1'!G27:H27)</f>
        <v>465078</v>
      </c>
      <c r="D30" s="31">
        <f>SUM('table 1'!G43:H43)</f>
        <v>394626</v>
      </c>
      <c r="E30" s="45"/>
      <c r="F30" s="61"/>
      <c r="G30" s="31">
        <f>SUM('table 1'!I12:L12)</f>
        <v>0</v>
      </c>
      <c r="H30" s="31">
        <f>SUM('table 1'!I27:L27)</f>
        <v>186134</v>
      </c>
      <c r="I30" s="31">
        <f>SUM('table 1'!I43:L43)</f>
        <v>139192</v>
      </c>
      <c r="J30" s="45"/>
      <c r="K30" s="61"/>
      <c r="L30" s="31">
        <f>SUM('table 1'!O12:P12)</f>
        <v>0</v>
      </c>
      <c r="M30" s="31">
        <f>SUM('table 1'!O27:P27)</f>
        <v>16202</v>
      </c>
      <c r="N30" s="31">
        <f>SUM('table 1'!O43:P43)</f>
        <v>13869</v>
      </c>
      <c r="O30" s="52"/>
      <c r="P30" s="61"/>
      <c r="Q30" s="9"/>
      <c r="R30" s="9"/>
      <c r="S30" s="9"/>
      <c r="T30" s="9"/>
      <c r="U30" s="9"/>
      <c r="V30" s="9"/>
      <c r="W30" s="9"/>
    </row>
    <row r="31" spans="1:23" s="3" customFormat="1" ht="14.1" customHeight="1" x14ac:dyDescent="0.3">
      <c r="A31" s="33" t="s">
        <v>11</v>
      </c>
      <c r="B31" s="34">
        <f>SUM('table 1'!G13:H13)</f>
        <v>0</v>
      </c>
      <c r="C31" s="34">
        <f>SUM('table 1'!G28:H28)</f>
        <v>10712</v>
      </c>
      <c r="D31" s="34">
        <f>SUM('table 1'!G44:H44)</f>
        <v>18556</v>
      </c>
      <c r="E31" s="46"/>
      <c r="F31" s="60"/>
      <c r="G31" s="34">
        <f>SUM('table 1'!I13:L13)</f>
        <v>0</v>
      </c>
      <c r="H31" s="34">
        <f>SUM('table 1'!I28:L28)</f>
        <v>1269</v>
      </c>
      <c r="I31" s="34">
        <f>SUM('table 1'!I44:L44)</f>
        <v>491</v>
      </c>
      <c r="J31" s="46"/>
      <c r="K31" s="60"/>
      <c r="L31" s="34">
        <f>SUM('table 1'!O13:P13)</f>
        <v>0</v>
      </c>
      <c r="M31" s="34">
        <f>SUM('table 1'!O28:P28)</f>
        <v>1482</v>
      </c>
      <c r="N31" s="34">
        <f>SUM('table 1'!O44:P44)</f>
        <v>1062</v>
      </c>
      <c r="O31" s="53"/>
      <c r="P31" s="60"/>
      <c r="Q31" s="9"/>
      <c r="R31" s="9"/>
      <c r="S31" s="9"/>
      <c r="T31" s="9"/>
      <c r="U31" s="9"/>
      <c r="V31" s="9"/>
      <c r="W31" s="9"/>
    </row>
    <row r="32" spans="1:23" s="3" customFormat="1" ht="14.1" customHeight="1" thickBot="1" x14ac:dyDescent="0.35">
      <c r="A32" s="98" t="s">
        <v>12</v>
      </c>
      <c r="B32" s="99">
        <f>SUM('table 1'!G14:H14)</f>
        <v>0</v>
      </c>
      <c r="C32" s="99">
        <f>SUM('table 1'!G29:H29)</f>
        <v>4708</v>
      </c>
      <c r="D32" s="99">
        <f>SUM('table 1'!G45:H45)</f>
        <v>4907</v>
      </c>
      <c r="E32" s="100"/>
      <c r="F32" s="101"/>
      <c r="G32" s="99">
        <f>SUM('table 1'!I14:L14)</f>
        <v>0</v>
      </c>
      <c r="H32" s="99">
        <f>SUM('table 1'!I29:L29)</f>
        <v>0</v>
      </c>
      <c r="I32" s="99">
        <f>SUM('table 1'!I45:L45)</f>
        <v>145</v>
      </c>
      <c r="J32" s="100"/>
      <c r="K32" s="101"/>
      <c r="L32" s="99">
        <f>SUM('table 1'!O14:P14)</f>
        <v>0</v>
      </c>
      <c r="M32" s="99">
        <f>SUM('table 1'!O29:P29)</f>
        <v>0</v>
      </c>
      <c r="N32" s="99">
        <f>SUM('table 1'!O45:P45)</f>
        <v>0</v>
      </c>
      <c r="O32" s="100"/>
      <c r="P32" s="101"/>
      <c r="Q32" s="9"/>
      <c r="R32" s="9"/>
      <c r="S32" s="9"/>
      <c r="T32" s="9"/>
      <c r="U32" s="9"/>
      <c r="V32" s="9"/>
      <c r="W32" s="9"/>
    </row>
    <row r="33" spans="1:23" s="40" customFormat="1" ht="14.1" customHeight="1" thickTop="1" x14ac:dyDescent="0.3">
      <c r="A33" s="41" t="s">
        <v>13</v>
      </c>
      <c r="B33" s="42">
        <f>SUM(B21:B27)</f>
        <v>2705363</v>
      </c>
      <c r="C33" s="42">
        <f>SUM(C21:C27)</f>
        <v>2542056</v>
      </c>
      <c r="D33" s="42">
        <f>SUM(D21:D27)</f>
        <v>2452021</v>
      </c>
      <c r="E33" s="62">
        <f>IFERROR(B33/C33-1,"")</f>
        <v>6.424209380123802E-2</v>
      </c>
      <c r="F33" s="63">
        <f>IFERROR(B33/D33-1,"")</f>
        <v>0.10331966977444318</v>
      </c>
      <c r="G33" s="42">
        <f>SUM(G21:G27)</f>
        <v>1965644</v>
      </c>
      <c r="H33" s="42">
        <f>SUM(H21:H27)</f>
        <v>1823192</v>
      </c>
      <c r="I33" s="42">
        <f>SUM(I21:I27)</f>
        <v>1661692</v>
      </c>
      <c r="J33" s="62">
        <f>IFERROR(G33/H33-1,"")</f>
        <v>7.8133295889845966E-2</v>
      </c>
      <c r="K33" s="63">
        <f>IFERROR(G33/I33-1,"")</f>
        <v>0.18291717117251571</v>
      </c>
      <c r="L33" s="42">
        <f>SUM(L21:L27)</f>
        <v>108904</v>
      </c>
      <c r="M33" s="42">
        <f>SUM(M21:M27)</f>
        <v>111896</v>
      </c>
      <c r="N33" s="42">
        <f>SUM(N21:N27)</f>
        <v>129388</v>
      </c>
      <c r="O33" s="56">
        <f>IFERROR(L33/M33-1,"")</f>
        <v>-2.6739114892400107E-2</v>
      </c>
      <c r="P33" s="63">
        <f>IFERROR(L33/N33-1,"")</f>
        <v>-0.158314526849476</v>
      </c>
      <c r="Q33" s="10"/>
      <c r="R33" s="10"/>
      <c r="S33" s="10"/>
      <c r="T33" s="10"/>
      <c r="U33" s="10"/>
      <c r="V33" s="10"/>
      <c r="W33" s="10"/>
    </row>
    <row r="34" spans="1:23" s="22" customFormat="1" ht="14.1" customHeight="1" x14ac:dyDescent="0.25">
      <c r="A34" s="49" t="s">
        <v>55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9"/>
      <c r="R34" s="9"/>
      <c r="S34" s="9"/>
      <c r="T34" s="9"/>
      <c r="U34" s="9"/>
      <c r="V34" s="9"/>
      <c r="W34" s="9"/>
    </row>
    <row r="35" spans="1:23" s="22" customFormat="1" ht="14.1" customHeight="1" x14ac:dyDescent="0.25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9"/>
      <c r="R35" s="9"/>
      <c r="S35" s="9"/>
      <c r="T35" s="9"/>
      <c r="U35" s="9"/>
      <c r="V35" s="9"/>
      <c r="W35" s="9"/>
    </row>
    <row r="36" spans="1:23" ht="15" customHeight="1" x14ac:dyDescent="0.3">
      <c r="A36" s="49"/>
    </row>
  </sheetData>
  <mergeCells count="6">
    <mergeCell ref="L3:P3"/>
    <mergeCell ref="L19:P19"/>
    <mergeCell ref="B3:F3"/>
    <mergeCell ref="G3:K3"/>
    <mergeCell ref="B19:F19"/>
    <mergeCell ref="G19:K19"/>
  </mergeCells>
  <phoneticPr fontId="6" type="noConversion"/>
  <pageMargins left="0.25" right="0.25" top="0.75" bottom="0.75" header="0.3" footer="0.3"/>
  <pageSetup paperSize="9" scale="45" orientation="landscape" verticalDpi="598" r:id="rId1"/>
  <ignoredErrors>
    <ignoredError sqref="B21:P34 G5:P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257D-D6EB-4884-B6EC-FD37BD845ACF}">
  <sheetPr>
    <pageSetUpPr fitToPage="1"/>
  </sheetPr>
  <dimension ref="A1:W89"/>
  <sheetViews>
    <sheetView showGridLines="0" showZeros="0" zoomScale="80" zoomScaleNormal="80" workbookViewId="0"/>
  </sheetViews>
  <sheetFormatPr defaultColWidth="9.109375" defaultRowHeight="15" customHeight="1" x14ac:dyDescent="0.3"/>
  <cols>
    <col min="1" max="1" width="13.6640625" style="91" customWidth="1"/>
    <col min="2" max="2" width="11.109375" style="66" bestFit="1" customWidth="1"/>
    <col min="3" max="3" width="14" style="66" customWidth="1"/>
    <col min="4" max="17" width="10.6640625" style="66" customWidth="1"/>
    <col min="18" max="20" width="12.6640625" style="66" customWidth="1"/>
    <col min="21" max="21" width="11.44140625" style="66" customWidth="1"/>
    <col min="22" max="22" width="11.33203125" customWidth="1"/>
    <col min="23" max="23" width="11.88671875" customWidth="1"/>
  </cols>
  <sheetData>
    <row r="1" spans="1:23" s="1" customFormat="1" ht="21" customHeight="1" x14ac:dyDescent="0.35">
      <c r="A1" s="64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  <c r="T1" s="66"/>
      <c r="U1" s="66"/>
    </row>
    <row r="2" spans="1:23" s="2" customFormat="1" ht="13.5" customHeight="1" x14ac:dyDescent="0.3">
      <c r="A2" s="67">
        <v>2023</v>
      </c>
      <c r="B2" s="68" t="s">
        <v>36</v>
      </c>
      <c r="C2" s="69" t="s">
        <v>37</v>
      </c>
      <c r="D2" s="69" t="s">
        <v>38</v>
      </c>
      <c r="E2" s="69" t="s">
        <v>39</v>
      </c>
      <c r="F2" s="70" t="s">
        <v>40</v>
      </c>
      <c r="G2" s="68" t="s">
        <v>41</v>
      </c>
      <c r="H2" s="69" t="s">
        <v>42</v>
      </c>
      <c r="I2" s="69" t="s">
        <v>43</v>
      </c>
      <c r="J2" s="69" t="s">
        <v>44</v>
      </c>
      <c r="K2" s="70" t="s">
        <v>45</v>
      </c>
      <c r="L2" s="68" t="s">
        <v>46</v>
      </c>
      <c r="M2" s="69" t="s">
        <v>47</v>
      </c>
      <c r="N2" s="69" t="s">
        <v>48</v>
      </c>
      <c r="O2" s="69" t="s">
        <v>56</v>
      </c>
      <c r="P2" s="70" t="s">
        <v>50</v>
      </c>
      <c r="Q2" s="68" t="s">
        <v>51</v>
      </c>
      <c r="R2" s="69" t="s">
        <v>52</v>
      </c>
      <c r="S2" s="69" t="s">
        <v>53</v>
      </c>
      <c r="T2" s="69" t="s">
        <v>54</v>
      </c>
      <c r="U2" s="70" t="s">
        <v>0</v>
      </c>
    </row>
    <row r="3" spans="1:23" s="3" customFormat="1" ht="14.1" customHeight="1" x14ac:dyDescent="0.3">
      <c r="A3" s="71" t="s">
        <v>1</v>
      </c>
      <c r="B3" s="72">
        <v>230020</v>
      </c>
      <c r="C3" s="72">
        <v>72229</v>
      </c>
      <c r="D3" s="72">
        <v>28914</v>
      </c>
      <c r="E3" s="72">
        <v>10179</v>
      </c>
      <c r="F3" s="72">
        <v>1812</v>
      </c>
      <c r="G3" s="72">
        <v>51740</v>
      </c>
      <c r="H3" s="72">
        <v>27895</v>
      </c>
      <c r="I3" s="72">
        <v>6233</v>
      </c>
      <c r="J3" s="72">
        <v>1466</v>
      </c>
      <c r="K3" s="72">
        <v>1505</v>
      </c>
      <c r="L3" s="72">
        <v>88</v>
      </c>
      <c r="M3" s="72">
        <v>3976</v>
      </c>
      <c r="N3" s="72">
        <v>13278</v>
      </c>
      <c r="O3" s="72">
        <v>3375</v>
      </c>
      <c r="P3" s="72">
        <v>629</v>
      </c>
      <c r="Q3" s="72">
        <v>6140</v>
      </c>
      <c r="R3" s="72">
        <v>648</v>
      </c>
      <c r="S3" s="72">
        <v>1966</v>
      </c>
      <c r="T3" s="72">
        <v>11316</v>
      </c>
      <c r="U3" s="72">
        <f>SUM(B3:T3)</f>
        <v>473409</v>
      </c>
      <c r="V3" s="32"/>
    </row>
    <row r="4" spans="1:23" s="3" customFormat="1" ht="14.1" customHeight="1" x14ac:dyDescent="0.3">
      <c r="A4" s="73" t="s">
        <v>2</v>
      </c>
      <c r="B4" s="74">
        <v>223115</v>
      </c>
      <c r="C4" s="74">
        <v>76415</v>
      </c>
      <c r="D4" s="74">
        <v>24514</v>
      </c>
      <c r="E4" s="74">
        <v>8045</v>
      </c>
      <c r="F4" s="74">
        <v>1472</v>
      </c>
      <c r="G4" s="74">
        <v>49759</v>
      </c>
      <c r="H4" s="74">
        <v>26142</v>
      </c>
      <c r="I4" s="74">
        <v>4600</v>
      </c>
      <c r="J4" s="74">
        <v>1400</v>
      </c>
      <c r="K4" s="74">
        <v>1401</v>
      </c>
      <c r="L4" s="74">
        <v>53</v>
      </c>
      <c r="M4" s="74">
        <v>3799</v>
      </c>
      <c r="N4" s="74">
        <v>12961</v>
      </c>
      <c r="O4" s="74">
        <v>3309</v>
      </c>
      <c r="P4" s="74">
        <v>645</v>
      </c>
      <c r="Q4" s="74">
        <v>5276</v>
      </c>
      <c r="R4" s="74">
        <v>605</v>
      </c>
      <c r="S4" s="74">
        <v>2154</v>
      </c>
      <c r="T4" s="74">
        <v>10586</v>
      </c>
      <c r="U4" s="74">
        <f>SUM(B4:T4)</f>
        <v>456251</v>
      </c>
      <c r="V4" s="32"/>
      <c r="W4" s="35"/>
    </row>
    <row r="5" spans="1:23" s="3" customFormat="1" ht="14.1" customHeight="1" x14ac:dyDescent="0.3">
      <c r="A5" s="71" t="s">
        <v>3</v>
      </c>
      <c r="B5" s="72">
        <v>262171</v>
      </c>
      <c r="C5" s="72">
        <v>86876</v>
      </c>
      <c r="D5" s="72">
        <v>29222</v>
      </c>
      <c r="E5" s="72">
        <v>10293</v>
      </c>
      <c r="F5" s="72">
        <v>1925</v>
      </c>
      <c r="G5" s="72">
        <v>50384</v>
      </c>
      <c r="H5" s="72">
        <v>30239</v>
      </c>
      <c r="I5" s="72">
        <v>10998</v>
      </c>
      <c r="J5" s="72">
        <v>1719</v>
      </c>
      <c r="K5" s="72">
        <v>1702</v>
      </c>
      <c r="L5" s="72">
        <v>74</v>
      </c>
      <c r="M5" s="72">
        <v>5823</v>
      </c>
      <c r="N5" s="72">
        <v>22058</v>
      </c>
      <c r="O5" s="72">
        <v>4550</v>
      </c>
      <c r="P5" s="72">
        <v>646</v>
      </c>
      <c r="Q5" s="72">
        <v>5873</v>
      </c>
      <c r="R5" s="72">
        <v>795</v>
      </c>
      <c r="S5" s="72">
        <v>2387</v>
      </c>
      <c r="T5" s="72">
        <v>12862</v>
      </c>
      <c r="U5" s="72">
        <f t="shared" ref="U5:U14" si="0">SUM(B5:T5)</f>
        <v>540597</v>
      </c>
      <c r="V5" s="32"/>
    </row>
    <row r="6" spans="1:23" s="3" customFormat="1" ht="14.1" customHeight="1" x14ac:dyDescent="0.3">
      <c r="A6" s="73" t="s">
        <v>4</v>
      </c>
      <c r="B6" s="74">
        <v>321963</v>
      </c>
      <c r="C6" s="74">
        <v>90285</v>
      </c>
      <c r="D6" s="74">
        <v>35948</v>
      </c>
      <c r="E6" s="74">
        <v>13017</v>
      </c>
      <c r="F6" s="74">
        <v>2825</v>
      </c>
      <c r="G6" s="74">
        <v>61240</v>
      </c>
      <c r="H6" s="74">
        <v>34334</v>
      </c>
      <c r="I6" s="74">
        <v>14599</v>
      </c>
      <c r="J6" s="74">
        <v>2954</v>
      </c>
      <c r="K6" s="74">
        <v>2856</v>
      </c>
      <c r="L6" s="74">
        <v>144</v>
      </c>
      <c r="M6" s="74">
        <v>15096</v>
      </c>
      <c r="N6" s="74">
        <v>49581</v>
      </c>
      <c r="O6" s="74">
        <v>8601</v>
      </c>
      <c r="P6" s="74">
        <v>1099</v>
      </c>
      <c r="Q6" s="74">
        <v>7476</v>
      </c>
      <c r="R6" s="74">
        <v>1686</v>
      </c>
      <c r="S6" s="74">
        <v>2074</v>
      </c>
      <c r="T6" s="74">
        <v>15134</v>
      </c>
      <c r="U6" s="74">
        <f t="shared" si="0"/>
        <v>680912</v>
      </c>
      <c r="V6" s="32"/>
      <c r="W6" s="35"/>
    </row>
    <row r="7" spans="1:23" s="3" customFormat="1" ht="14.1" customHeight="1" x14ac:dyDescent="0.3">
      <c r="A7" s="71" t="s">
        <v>5</v>
      </c>
      <c r="B7" s="72">
        <v>401379</v>
      </c>
      <c r="C7" s="72">
        <v>89407</v>
      </c>
      <c r="D7" s="72">
        <v>35580</v>
      </c>
      <c r="E7" s="72">
        <v>12309</v>
      </c>
      <c r="F7" s="72">
        <v>2975</v>
      </c>
      <c r="G7" s="72">
        <v>65896</v>
      </c>
      <c r="H7" s="72">
        <v>37182</v>
      </c>
      <c r="I7" s="72">
        <v>17315</v>
      </c>
      <c r="J7" s="72">
        <v>4058</v>
      </c>
      <c r="K7" s="72">
        <v>3791</v>
      </c>
      <c r="L7" s="72">
        <v>120</v>
      </c>
      <c r="M7" s="72">
        <v>30678</v>
      </c>
      <c r="N7" s="72">
        <v>77800</v>
      </c>
      <c r="O7" s="72">
        <v>12828</v>
      </c>
      <c r="P7" s="72">
        <v>1409</v>
      </c>
      <c r="Q7" s="72">
        <v>7699</v>
      </c>
      <c r="R7" s="72">
        <v>2420</v>
      </c>
      <c r="S7" s="72">
        <v>2396</v>
      </c>
      <c r="T7" s="72">
        <v>15090</v>
      </c>
      <c r="U7" s="72">
        <f t="shared" si="0"/>
        <v>820332</v>
      </c>
      <c r="V7" s="32"/>
    </row>
    <row r="8" spans="1:23" s="3" customFormat="1" ht="14.1" customHeight="1" x14ac:dyDescent="0.3">
      <c r="A8" s="73" t="s">
        <v>6</v>
      </c>
      <c r="B8" s="74">
        <v>460744</v>
      </c>
      <c r="C8" s="74">
        <v>99462</v>
      </c>
      <c r="D8" s="74">
        <v>39256</v>
      </c>
      <c r="E8" s="74">
        <v>14640</v>
      </c>
      <c r="F8" s="74">
        <v>4185</v>
      </c>
      <c r="G8" s="74">
        <v>69541</v>
      </c>
      <c r="H8" s="74">
        <v>39397</v>
      </c>
      <c r="I8" s="74">
        <v>23504</v>
      </c>
      <c r="J8" s="74">
        <v>6009</v>
      </c>
      <c r="K8" s="74">
        <v>7495</v>
      </c>
      <c r="L8" s="74">
        <v>202</v>
      </c>
      <c r="M8" s="74">
        <v>41959</v>
      </c>
      <c r="N8" s="74">
        <v>83502</v>
      </c>
      <c r="O8" s="74">
        <v>24901</v>
      </c>
      <c r="P8" s="74">
        <v>1786</v>
      </c>
      <c r="Q8" s="74">
        <v>9537</v>
      </c>
      <c r="R8" s="74">
        <v>4241</v>
      </c>
      <c r="S8" s="74">
        <v>2533</v>
      </c>
      <c r="T8" s="74">
        <v>17586</v>
      </c>
      <c r="U8" s="74">
        <f t="shared" si="0"/>
        <v>950480</v>
      </c>
      <c r="V8" s="32"/>
      <c r="W8" s="35"/>
    </row>
    <row r="9" spans="1:23" s="3" customFormat="1" ht="14.1" customHeight="1" x14ac:dyDescent="0.3">
      <c r="A9" s="71" t="s">
        <v>7</v>
      </c>
      <c r="B9" s="72">
        <v>512533</v>
      </c>
      <c r="C9" s="72">
        <v>112619</v>
      </c>
      <c r="D9" s="72">
        <v>45225</v>
      </c>
      <c r="E9" s="72">
        <v>19012</v>
      </c>
      <c r="F9" s="72">
        <v>6597</v>
      </c>
      <c r="G9" s="72">
        <v>78845</v>
      </c>
      <c r="H9" s="72">
        <v>42130</v>
      </c>
      <c r="I9" s="72">
        <v>24506</v>
      </c>
      <c r="J9" s="72">
        <v>7898</v>
      </c>
      <c r="K9" s="72">
        <v>10827</v>
      </c>
      <c r="L9" s="72">
        <v>290</v>
      </c>
      <c r="M9" s="72">
        <v>44994</v>
      </c>
      <c r="N9" s="72">
        <v>76966</v>
      </c>
      <c r="O9" s="72">
        <v>29465</v>
      </c>
      <c r="P9" s="72">
        <v>2329</v>
      </c>
      <c r="Q9" s="72">
        <v>11232</v>
      </c>
      <c r="R9" s="72">
        <v>5750</v>
      </c>
      <c r="S9" s="72">
        <v>2275</v>
      </c>
      <c r="T9" s="72">
        <v>23864</v>
      </c>
      <c r="U9" s="72">
        <f t="shared" si="0"/>
        <v>1057357</v>
      </c>
      <c r="V9" s="32"/>
    </row>
    <row r="10" spans="1:23" s="3" customFormat="1" ht="14.1" customHeight="1" x14ac:dyDescent="0.3">
      <c r="A10" s="73" t="s">
        <v>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>
        <f t="shared" si="0"/>
        <v>0</v>
      </c>
      <c r="V10" s="32"/>
      <c r="W10" s="35"/>
    </row>
    <row r="11" spans="1:23" s="3" customFormat="1" ht="14.1" customHeight="1" x14ac:dyDescent="0.3">
      <c r="A11" s="71" t="s">
        <v>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>
        <f t="shared" si="0"/>
        <v>0</v>
      </c>
      <c r="V11" s="32"/>
    </row>
    <row r="12" spans="1:23" s="3" customFormat="1" ht="14.1" customHeight="1" x14ac:dyDescent="0.3">
      <c r="A12" s="73" t="s">
        <v>10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>
        <f t="shared" si="0"/>
        <v>0</v>
      </c>
      <c r="V12" s="32"/>
      <c r="W12" s="35"/>
    </row>
    <row r="13" spans="1:23" s="3" customFormat="1" ht="14.1" customHeight="1" x14ac:dyDescent="0.3">
      <c r="A13" s="71" t="s">
        <v>11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>
        <f t="shared" si="0"/>
        <v>0</v>
      </c>
      <c r="V13" s="32"/>
    </row>
    <row r="14" spans="1:23" s="3" customFormat="1" ht="14.1" customHeight="1" thickBot="1" x14ac:dyDescent="0.35">
      <c r="A14" s="93" t="s">
        <v>12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>
        <f t="shared" si="0"/>
        <v>0</v>
      </c>
      <c r="V14" s="32"/>
      <c r="W14" s="35"/>
    </row>
    <row r="15" spans="1:23" s="3" customFormat="1" ht="14.1" customHeight="1" thickTop="1" x14ac:dyDescent="0.3">
      <c r="A15" s="75" t="s">
        <v>13</v>
      </c>
      <c r="B15" s="76">
        <f>SUM(B3:B14)</f>
        <v>2411925</v>
      </c>
      <c r="C15" s="76">
        <f t="shared" ref="C15:U15" si="1">SUM(C3:C14)</f>
        <v>627293</v>
      </c>
      <c r="D15" s="76">
        <f t="shared" si="1"/>
        <v>238659</v>
      </c>
      <c r="E15" s="76">
        <f t="shared" si="1"/>
        <v>87495</v>
      </c>
      <c r="F15" s="76">
        <f t="shared" si="1"/>
        <v>21791</v>
      </c>
      <c r="G15" s="76">
        <f t="shared" si="1"/>
        <v>427405</v>
      </c>
      <c r="H15" s="76">
        <f t="shared" si="1"/>
        <v>237319</v>
      </c>
      <c r="I15" s="76">
        <f t="shared" si="1"/>
        <v>101755</v>
      </c>
      <c r="J15" s="76">
        <f t="shared" si="1"/>
        <v>25504</v>
      </c>
      <c r="K15" s="76">
        <f t="shared" si="1"/>
        <v>29577</v>
      </c>
      <c r="L15" s="76">
        <f t="shared" si="1"/>
        <v>971</v>
      </c>
      <c r="M15" s="76">
        <f t="shared" si="1"/>
        <v>146325</v>
      </c>
      <c r="N15" s="76">
        <f t="shared" si="1"/>
        <v>336146</v>
      </c>
      <c r="O15" s="76">
        <f t="shared" si="1"/>
        <v>87029</v>
      </c>
      <c r="P15" s="76">
        <f t="shared" si="1"/>
        <v>8543</v>
      </c>
      <c r="Q15" s="76">
        <f t="shared" si="1"/>
        <v>53233</v>
      </c>
      <c r="R15" s="76">
        <f t="shared" si="1"/>
        <v>16145</v>
      </c>
      <c r="S15" s="76">
        <f t="shared" si="1"/>
        <v>15785</v>
      </c>
      <c r="T15" s="76">
        <f t="shared" si="1"/>
        <v>106438</v>
      </c>
      <c r="U15" s="76">
        <f t="shared" si="1"/>
        <v>4979338</v>
      </c>
      <c r="V15" s="32"/>
    </row>
    <row r="16" spans="1:23" ht="14.25" customHeight="1" x14ac:dyDescent="0.3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23" s="2" customFormat="1" ht="13.5" customHeight="1" x14ac:dyDescent="0.3">
      <c r="A17" s="67">
        <v>2022</v>
      </c>
      <c r="B17" s="68" t="str">
        <f>B2</f>
        <v>Αθήνα</v>
      </c>
      <c r="C17" s="69" t="str">
        <f t="shared" ref="C17:U17" si="2">C2</f>
        <v>Θεσσαλονίκη</v>
      </c>
      <c r="D17" s="69" t="str">
        <f t="shared" si="2"/>
        <v>Ρόδος</v>
      </c>
      <c r="E17" s="69" t="str">
        <f t="shared" si="2"/>
        <v>Κως</v>
      </c>
      <c r="F17" s="70" t="str">
        <f t="shared" si="2"/>
        <v>Kάρπαθος</v>
      </c>
      <c r="G17" s="68" t="str">
        <f t="shared" si="2"/>
        <v>Ηράκλειο</v>
      </c>
      <c r="H17" s="69" t="str">
        <f t="shared" si="2"/>
        <v xml:space="preserve">Χανιά </v>
      </c>
      <c r="I17" s="69" t="str">
        <f t="shared" si="2"/>
        <v>Κέρκυρα</v>
      </c>
      <c r="J17" s="69" t="str">
        <f t="shared" si="2"/>
        <v>Ζάκυνθος</v>
      </c>
      <c r="K17" s="70" t="str">
        <f t="shared" si="2"/>
        <v>Κεφαλονιά</v>
      </c>
      <c r="L17" s="68" t="str">
        <f t="shared" si="2"/>
        <v xml:space="preserve">Άκτιο </v>
      </c>
      <c r="M17" s="69" t="str">
        <f t="shared" si="2"/>
        <v>Μύκονος</v>
      </c>
      <c r="N17" s="69" t="str">
        <f t="shared" si="2"/>
        <v>Σαντορίνη</v>
      </c>
      <c r="O17" s="69" t="str">
        <f t="shared" si="2"/>
        <v>Πάρος</v>
      </c>
      <c r="P17" s="70" t="str">
        <f t="shared" si="2"/>
        <v>Καλαμάτα</v>
      </c>
      <c r="Q17" s="68" t="str">
        <f t="shared" si="2"/>
        <v>Σάμος</v>
      </c>
      <c r="R17" s="69" t="str">
        <f t="shared" si="2"/>
        <v>Σκιάθος</v>
      </c>
      <c r="S17" s="69" t="str">
        <f t="shared" si="2"/>
        <v>Καβάλα</v>
      </c>
      <c r="T17" s="69" t="str">
        <f t="shared" si="2"/>
        <v>Μυτιλήνη</v>
      </c>
      <c r="U17" s="70" t="str">
        <f t="shared" si="2"/>
        <v>Σύνολο</v>
      </c>
    </row>
    <row r="18" spans="1:23" s="3" customFormat="1" ht="14.1" customHeight="1" x14ac:dyDescent="0.3">
      <c r="A18" s="71" t="s">
        <v>1</v>
      </c>
      <c r="B18" s="72">
        <v>145795</v>
      </c>
      <c r="C18" s="72">
        <v>44768</v>
      </c>
      <c r="D18" s="72">
        <v>18762</v>
      </c>
      <c r="E18" s="72">
        <v>6467</v>
      </c>
      <c r="F18" s="72">
        <v>1176</v>
      </c>
      <c r="G18" s="72">
        <v>32622</v>
      </c>
      <c r="H18" s="72">
        <v>17056</v>
      </c>
      <c r="I18" s="72">
        <v>7044</v>
      </c>
      <c r="J18" s="72">
        <v>887</v>
      </c>
      <c r="K18" s="72">
        <v>1095</v>
      </c>
      <c r="L18" s="72">
        <v>51</v>
      </c>
      <c r="M18" s="72">
        <v>2582</v>
      </c>
      <c r="N18" s="72">
        <v>7428</v>
      </c>
      <c r="O18" s="72">
        <v>1317</v>
      </c>
      <c r="P18" s="72">
        <v>466</v>
      </c>
      <c r="Q18" s="72">
        <v>4564</v>
      </c>
      <c r="R18" s="72">
        <v>409</v>
      </c>
      <c r="S18" s="72">
        <v>1171</v>
      </c>
      <c r="T18" s="72">
        <v>7817</v>
      </c>
      <c r="U18" s="72">
        <f>SUM(B18:T18)</f>
        <v>301477</v>
      </c>
      <c r="V18" s="32"/>
    </row>
    <row r="19" spans="1:23" s="3" customFormat="1" ht="14.1" customHeight="1" x14ac:dyDescent="0.3">
      <c r="A19" s="73" t="s">
        <v>2</v>
      </c>
      <c r="B19" s="74">
        <v>164268</v>
      </c>
      <c r="C19" s="74">
        <v>52349</v>
      </c>
      <c r="D19" s="74">
        <v>17398</v>
      </c>
      <c r="E19" s="74">
        <v>6265</v>
      </c>
      <c r="F19" s="74">
        <v>1285</v>
      </c>
      <c r="G19" s="74">
        <v>33867</v>
      </c>
      <c r="H19" s="74">
        <v>17505</v>
      </c>
      <c r="I19" s="74">
        <v>7839</v>
      </c>
      <c r="J19" s="74">
        <v>983</v>
      </c>
      <c r="K19" s="74">
        <v>1183</v>
      </c>
      <c r="L19" s="74">
        <v>53</v>
      </c>
      <c r="M19" s="74">
        <v>3242</v>
      </c>
      <c r="N19" s="74">
        <v>7981</v>
      </c>
      <c r="O19" s="74">
        <v>2745</v>
      </c>
      <c r="P19" s="74">
        <v>490</v>
      </c>
      <c r="Q19" s="74">
        <v>4109</v>
      </c>
      <c r="R19" s="74">
        <v>443</v>
      </c>
      <c r="S19" s="74">
        <v>1502</v>
      </c>
      <c r="T19" s="74">
        <v>8327</v>
      </c>
      <c r="U19" s="74">
        <f>SUM(B19:T19)</f>
        <v>331834</v>
      </c>
      <c r="V19" s="32"/>
      <c r="W19" s="35"/>
    </row>
    <row r="20" spans="1:23" s="3" customFormat="1" ht="14.1" customHeight="1" x14ac:dyDescent="0.3">
      <c r="A20" s="71" t="s">
        <v>3</v>
      </c>
      <c r="B20" s="72">
        <v>201525</v>
      </c>
      <c r="C20" s="72">
        <v>63563</v>
      </c>
      <c r="D20" s="72">
        <v>22505</v>
      </c>
      <c r="E20" s="72">
        <v>7934</v>
      </c>
      <c r="F20" s="72">
        <v>1547</v>
      </c>
      <c r="G20" s="72">
        <v>40789</v>
      </c>
      <c r="H20" s="72">
        <v>22125</v>
      </c>
      <c r="I20" s="72">
        <v>9426</v>
      </c>
      <c r="J20" s="72">
        <v>1288</v>
      </c>
      <c r="K20" s="72">
        <v>1337</v>
      </c>
      <c r="L20" s="72">
        <v>127</v>
      </c>
      <c r="M20" s="72">
        <v>4323</v>
      </c>
      <c r="N20" s="72">
        <v>15977</v>
      </c>
      <c r="O20" s="72">
        <v>3197</v>
      </c>
      <c r="P20" s="72">
        <v>765</v>
      </c>
      <c r="Q20" s="72">
        <v>4851</v>
      </c>
      <c r="R20" s="72">
        <v>679</v>
      </c>
      <c r="S20" s="72">
        <v>1701</v>
      </c>
      <c r="T20" s="72">
        <v>10281</v>
      </c>
      <c r="U20" s="72">
        <f t="shared" ref="U20:U29" si="3">SUM(B20:T20)</f>
        <v>413940</v>
      </c>
      <c r="V20" s="32"/>
    </row>
    <row r="21" spans="1:23" s="3" customFormat="1" ht="14.1" customHeight="1" x14ac:dyDescent="0.3">
      <c r="A21" s="73" t="s">
        <v>4</v>
      </c>
      <c r="B21" s="74">
        <v>264828</v>
      </c>
      <c r="C21" s="74">
        <v>76252</v>
      </c>
      <c r="D21" s="74">
        <v>29701</v>
      </c>
      <c r="E21" s="74">
        <v>11474</v>
      </c>
      <c r="F21" s="74">
        <v>2433</v>
      </c>
      <c r="G21" s="74">
        <v>50941</v>
      </c>
      <c r="H21" s="74">
        <v>27954</v>
      </c>
      <c r="I21" s="74">
        <v>11873</v>
      </c>
      <c r="J21" s="74">
        <v>2427</v>
      </c>
      <c r="K21" s="74">
        <v>2420</v>
      </c>
      <c r="L21" s="74">
        <v>124</v>
      </c>
      <c r="M21" s="74">
        <v>14268</v>
      </c>
      <c r="N21" s="74">
        <v>41305</v>
      </c>
      <c r="O21" s="74">
        <v>7703</v>
      </c>
      <c r="P21" s="74">
        <v>828</v>
      </c>
      <c r="Q21" s="74">
        <v>6534</v>
      </c>
      <c r="R21" s="74">
        <v>1141</v>
      </c>
      <c r="S21" s="74">
        <v>1808</v>
      </c>
      <c r="T21" s="74">
        <v>13421</v>
      </c>
      <c r="U21" s="74">
        <f t="shared" si="3"/>
        <v>567435</v>
      </c>
      <c r="V21" s="32"/>
      <c r="W21" s="35"/>
    </row>
    <row r="22" spans="1:23" s="3" customFormat="1" ht="14.1" customHeight="1" x14ac:dyDescent="0.3">
      <c r="A22" s="71" t="s">
        <v>5</v>
      </c>
      <c r="B22" s="72">
        <v>333924</v>
      </c>
      <c r="C22" s="72">
        <v>80569</v>
      </c>
      <c r="D22" s="72">
        <v>28913</v>
      </c>
      <c r="E22" s="72">
        <v>10773</v>
      </c>
      <c r="F22" s="72">
        <v>2778</v>
      </c>
      <c r="G22" s="72">
        <v>49449</v>
      </c>
      <c r="H22" s="72">
        <v>28657</v>
      </c>
      <c r="I22" s="72">
        <v>13687</v>
      </c>
      <c r="J22" s="72">
        <v>3697</v>
      </c>
      <c r="K22" s="72">
        <v>3273</v>
      </c>
      <c r="L22" s="72">
        <v>222</v>
      </c>
      <c r="M22" s="72">
        <v>28862</v>
      </c>
      <c r="N22" s="72">
        <v>60780</v>
      </c>
      <c r="O22" s="72">
        <v>12926</v>
      </c>
      <c r="P22" s="72">
        <v>786</v>
      </c>
      <c r="Q22" s="72">
        <v>7472</v>
      </c>
      <c r="R22" s="72">
        <v>1705</v>
      </c>
      <c r="S22" s="72">
        <v>1973</v>
      </c>
      <c r="T22" s="72">
        <v>14465</v>
      </c>
      <c r="U22" s="72">
        <f t="shared" si="3"/>
        <v>684911</v>
      </c>
      <c r="V22" s="32"/>
    </row>
    <row r="23" spans="1:23" s="3" customFormat="1" ht="14.1" customHeight="1" x14ac:dyDescent="0.3">
      <c r="A23" s="73" t="s">
        <v>6</v>
      </c>
      <c r="B23" s="74">
        <v>393165</v>
      </c>
      <c r="C23" s="74">
        <v>89707</v>
      </c>
      <c r="D23" s="74">
        <v>33180</v>
      </c>
      <c r="E23" s="74">
        <v>12814</v>
      </c>
      <c r="F23" s="74">
        <v>4029</v>
      </c>
      <c r="G23" s="74">
        <v>55106</v>
      </c>
      <c r="H23" s="74">
        <v>31840</v>
      </c>
      <c r="I23" s="74">
        <v>19778</v>
      </c>
      <c r="J23" s="74">
        <v>6024</v>
      </c>
      <c r="K23" s="74">
        <v>5933</v>
      </c>
      <c r="L23" s="74">
        <v>259</v>
      </c>
      <c r="M23" s="74">
        <v>40039</v>
      </c>
      <c r="N23" s="74">
        <v>73342</v>
      </c>
      <c r="O23" s="74">
        <v>22599</v>
      </c>
      <c r="P23" s="74">
        <v>1425</v>
      </c>
      <c r="Q23" s="74">
        <v>8056</v>
      </c>
      <c r="R23" s="74">
        <v>3854</v>
      </c>
      <c r="S23" s="74">
        <v>1969</v>
      </c>
      <c r="T23" s="74">
        <v>15762</v>
      </c>
      <c r="U23" s="74">
        <f t="shared" si="3"/>
        <v>818881</v>
      </c>
      <c r="V23" s="32"/>
      <c r="W23" s="35"/>
    </row>
    <row r="24" spans="1:23" s="3" customFormat="1" ht="14.1" customHeight="1" x14ac:dyDescent="0.3">
      <c r="A24" s="71" t="s">
        <v>7</v>
      </c>
      <c r="B24" s="72">
        <v>454413</v>
      </c>
      <c r="C24" s="72">
        <v>102457</v>
      </c>
      <c r="D24" s="72">
        <v>41615</v>
      </c>
      <c r="E24" s="72">
        <v>16449</v>
      </c>
      <c r="F24" s="72">
        <v>6774</v>
      </c>
      <c r="G24" s="72">
        <v>64152</v>
      </c>
      <c r="H24" s="72">
        <v>36279</v>
      </c>
      <c r="I24" s="72">
        <v>22185</v>
      </c>
      <c r="J24" s="72">
        <v>8484</v>
      </c>
      <c r="K24" s="72">
        <v>9042</v>
      </c>
      <c r="L24" s="72">
        <v>439</v>
      </c>
      <c r="M24" s="72">
        <v>41999</v>
      </c>
      <c r="N24" s="72">
        <v>70679</v>
      </c>
      <c r="O24" s="72">
        <v>27713</v>
      </c>
      <c r="P24" s="72">
        <v>1648</v>
      </c>
      <c r="Q24" s="72">
        <v>10507</v>
      </c>
      <c r="R24" s="72">
        <v>5273</v>
      </c>
      <c r="S24" s="72">
        <v>2145</v>
      </c>
      <c r="T24" s="72">
        <v>20579</v>
      </c>
      <c r="U24" s="72">
        <f t="shared" si="3"/>
        <v>942832</v>
      </c>
      <c r="V24" s="32"/>
    </row>
    <row r="25" spans="1:23" s="3" customFormat="1" ht="14.1" customHeight="1" x14ac:dyDescent="0.3">
      <c r="A25" s="73" t="s">
        <v>8</v>
      </c>
      <c r="B25" s="74">
        <v>471121</v>
      </c>
      <c r="C25" s="74">
        <v>97892</v>
      </c>
      <c r="D25" s="74">
        <v>40723</v>
      </c>
      <c r="E25" s="74">
        <v>16160</v>
      </c>
      <c r="F25" s="74">
        <v>6453</v>
      </c>
      <c r="G25" s="74">
        <v>62640</v>
      </c>
      <c r="H25" s="74">
        <v>35466</v>
      </c>
      <c r="I25" s="74">
        <v>22964</v>
      </c>
      <c r="J25" s="74">
        <v>8649</v>
      </c>
      <c r="K25" s="74">
        <v>9068</v>
      </c>
      <c r="L25" s="74">
        <v>451</v>
      </c>
      <c r="M25" s="74">
        <v>40815</v>
      </c>
      <c r="N25" s="74">
        <v>73103</v>
      </c>
      <c r="O25" s="74">
        <v>26742</v>
      </c>
      <c r="P25" s="74">
        <v>2055</v>
      </c>
      <c r="Q25" s="74">
        <v>11023</v>
      </c>
      <c r="R25" s="74">
        <v>5100</v>
      </c>
      <c r="S25" s="74">
        <v>2047</v>
      </c>
      <c r="T25" s="74">
        <v>18540</v>
      </c>
      <c r="U25" s="74">
        <f t="shared" si="3"/>
        <v>951012</v>
      </c>
      <c r="V25" s="32"/>
      <c r="W25" s="35"/>
    </row>
    <row r="26" spans="1:23" s="3" customFormat="1" ht="14.1" customHeight="1" x14ac:dyDescent="0.3">
      <c r="A26" s="71" t="s">
        <v>9</v>
      </c>
      <c r="B26" s="72">
        <v>431646</v>
      </c>
      <c r="C26" s="72">
        <v>94032</v>
      </c>
      <c r="D26" s="72">
        <v>33514</v>
      </c>
      <c r="E26" s="72">
        <v>11134</v>
      </c>
      <c r="F26" s="72">
        <v>3523</v>
      </c>
      <c r="G26" s="72">
        <v>57595</v>
      </c>
      <c r="H26" s="72">
        <v>31511</v>
      </c>
      <c r="I26" s="72">
        <v>19722</v>
      </c>
      <c r="J26" s="72">
        <v>6073</v>
      </c>
      <c r="K26" s="72">
        <v>5664</v>
      </c>
      <c r="L26" s="72">
        <v>257</v>
      </c>
      <c r="M26" s="72">
        <v>37629</v>
      </c>
      <c r="N26" s="72">
        <v>72651</v>
      </c>
      <c r="O26" s="72">
        <v>19173</v>
      </c>
      <c r="P26" s="72">
        <v>1308</v>
      </c>
      <c r="Q26" s="72">
        <v>7992</v>
      </c>
      <c r="R26" s="72">
        <v>3241</v>
      </c>
      <c r="S26" s="72">
        <v>1824</v>
      </c>
      <c r="T26" s="72">
        <v>13863</v>
      </c>
      <c r="U26" s="72">
        <f t="shared" si="3"/>
        <v>852352</v>
      </c>
      <c r="V26" s="32"/>
    </row>
    <row r="27" spans="1:23" s="3" customFormat="1" ht="14.1" customHeight="1" x14ac:dyDescent="0.3">
      <c r="A27" s="73" t="s">
        <v>10</v>
      </c>
      <c r="B27" s="74">
        <v>374045</v>
      </c>
      <c r="C27" s="74">
        <v>87190</v>
      </c>
      <c r="D27" s="74">
        <v>30003</v>
      </c>
      <c r="E27" s="74">
        <v>9994</v>
      </c>
      <c r="F27" s="74">
        <v>2649</v>
      </c>
      <c r="G27" s="74">
        <v>53650</v>
      </c>
      <c r="H27" s="74">
        <v>31066</v>
      </c>
      <c r="I27" s="74">
        <v>13057</v>
      </c>
      <c r="J27" s="74">
        <v>2417</v>
      </c>
      <c r="K27" s="74">
        <v>2737</v>
      </c>
      <c r="L27" s="74">
        <v>98</v>
      </c>
      <c r="M27" s="74">
        <v>17758</v>
      </c>
      <c r="N27" s="74">
        <v>55907</v>
      </c>
      <c r="O27" s="74">
        <v>8305</v>
      </c>
      <c r="P27" s="74">
        <v>1032</v>
      </c>
      <c r="Q27" s="74">
        <v>6277</v>
      </c>
      <c r="R27" s="74">
        <v>1332</v>
      </c>
      <c r="S27" s="74">
        <v>1796</v>
      </c>
      <c r="T27" s="74">
        <v>13310</v>
      </c>
      <c r="U27" s="74">
        <f t="shared" si="3"/>
        <v>712623</v>
      </c>
      <c r="V27" s="32"/>
      <c r="W27" s="35"/>
    </row>
    <row r="28" spans="1:23" s="3" customFormat="1" ht="14.1" customHeight="1" x14ac:dyDescent="0.3">
      <c r="A28" s="71" t="s">
        <v>11</v>
      </c>
      <c r="B28" s="72">
        <v>273031</v>
      </c>
      <c r="C28" s="72">
        <v>81659</v>
      </c>
      <c r="D28" s="72">
        <v>25740</v>
      </c>
      <c r="E28" s="72">
        <v>8832</v>
      </c>
      <c r="F28" s="72">
        <v>1707</v>
      </c>
      <c r="G28" s="72">
        <v>49836</v>
      </c>
      <c r="H28" s="72">
        <v>27058</v>
      </c>
      <c r="I28" s="72">
        <v>11494</v>
      </c>
      <c r="J28" s="72">
        <v>1516</v>
      </c>
      <c r="K28" s="72">
        <v>1531</v>
      </c>
      <c r="L28" s="72">
        <v>70</v>
      </c>
      <c r="M28" s="72">
        <v>4831</v>
      </c>
      <c r="N28" s="72">
        <v>19678</v>
      </c>
      <c r="O28" s="72">
        <v>4033</v>
      </c>
      <c r="P28" s="72">
        <v>649</v>
      </c>
      <c r="Q28" s="72">
        <v>5728</v>
      </c>
      <c r="R28" s="72">
        <v>675</v>
      </c>
      <c r="S28" s="72">
        <v>1815</v>
      </c>
      <c r="T28" s="72">
        <v>12813</v>
      </c>
      <c r="U28" s="72">
        <f t="shared" si="3"/>
        <v>532696</v>
      </c>
      <c r="V28" s="32"/>
    </row>
    <row r="29" spans="1:23" s="3" customFormat="1" ht="14.1" customHeight="1" x14ac:dyDescent="0.3">
      <c r="A29" s="73" t="s">
        <v>12</v>
      </c>
      <c r="B29" s="74">
        <v>261884</v>
      </c>
      <c r="C29" s="74">
        <v>86459</v>
      </c>
      <c r="D29" s="74">
        <v>27664</v>
      </c>
      <c r="E29" s="74">
        <v>9424</v>
      </c>
      <c r="F29" s="74">
        <v>0</v>
      </c>
      <c r="G29" s="74">
        <v>52001</v>
      </c>
      <c r="H29" s="74">
        <v>27400</v>
      </c>
      <c r="I29" s="74">
        <v>11202</v>
      </c>
      <c r="J29" s="74">
        <v>1601</v>
      </c>
      <c r="K29" s="74">
        <v>1652</v>
      </c>
      <c r="L29" s="74">
        <v>133</v>
      </c>
      <c r="M29" s="74">
        <v>3547</v>
      </c>
      <c r="N29" s="74">
        <v>13252</v>
      </c>
      <c r="O29" s="74">
        <v>2904</v>
      </c>
      <c r="P29" s="74">
        <v>786</v>
      </c>
      <c r="Q29" s="74">
        <v>5156</v>
      </c>
      <c r="R29" s="74">
        <v>638</v>
      </c>
      <c r="S29" s="74">
        <v>2193</v>
      </c>
      <c r="T29" s="74">
        <v>12179</v>
      </c>
      <c r="U29" s="74">
        <f t="shared" si="3"/>
        <v>520075</v>
      </c>
      <c r="V29" s="32"/>
      <c r="W29" s="35"/>
    </row>
    <row r="30" spans="1:23" s="40" customFormat="1" ht="14.1" customHeight="1" thickBot="1" x14ac:dyDescent="0.35">
      <c r="A30" s="95" t="s">
        <v>0</v>
      </c>
      <c r="B30" s="96">
        <f>SUM(B18:B29)</f>
        <v>3769645</v>
      </c>
      <c r="C30" s="96">
        <f t="shared" ref="C30:U30" si="4">SUM(C18:C29)</f>
        <v>956897</v>
      </c>
      <c r="D30" s="96">
        <f t="shared" si="4"/>
        <v>349718</v>
      </c>
      <c r="E30" s="96">
        <f t="shared" si="4"/>
        <v>127720</v>
      </c>
      <c r="F30" s="96">
        <f t="shared" si="4"/>
        <v>34354</v>
      </c>
      <c r="G30" s="96">
        <f t="shared" si="4"/>
        <v>602648</v>
      </c>
      <c r="H30" s="96">
        <f t="shared" si="4"/>
        <v>333917</v>
      </c>
      <c r="I30" s="96">
        <f t="shared" si="4"/>
        <v>170271</v>
      </c>
      <c r="J30" s="96">
        <f t="shared" si="4"/>
        <v>44046</v>
      </c>
      <c r="K30" s="96">
        <f t="shared" si="4"/>
        <v>44935</v>
      </c>
      <c r="L30" s="96">
        <f t="shared" si="4"/>
        <v>2284</v>
      </c>
      <c r="M30" s="96">
        <f t="shared" si="4"/>
        <v>239895</v>
      </c>
      <c r="N30" s="96">
        <f t="shared" si="4"/>
        <v>512083</v>
      </c>
      <c r="O30" s="96">
        <f t="shared" si="4"/>
        <v>139357</v>
      </c>
      <c r="P30" s="96">
        <f t="shared" si="4"/>
        <v>12238</v>
      </c>
      <c r="Q30" s="96">
        <f t="shared" si="4"/>
        <v>82269</v>
      </c>
      <c r="R30" s="96">
        <f t="shared" si="4"/>
        <v>24490</v>
      </c>
      <c r="S30" s="96">
        <f t="shared" si="4"/>
        <v>21944</v>
      </c>
      <c r="T30" s="96">
        <f t="shared" si="4"/>
        <v>161357</v>
      </c>
      <c r="U30" s="96">
        <f t="shared" si="4"/>
        <v>7630068</v>
      </c>
      <c r="V30" s="39"/>
    </row>
    <row r="31" spans="1:23" s="40" customFormat="1" ht="14.1" customHeight="1" thickTop="1" x14ac:dyDescent="0.3">
      <c r="A31" s="79" t="str">
        <f>A15</f>
        <v xml:space="preserve">Tρέχον έτος </v>
      </c>
      <c r="B31" s="80">
        <f t="shared" ref="B31:U31" si="5">SUM(B18:B24)</f>
        <v>1957918</v>
      </c>
      <c r="C31" s="80">
        <f t="shared" si="5"/>
        <v>509665</v>
      </c>
      <c r="D31" s="80">
        <f t="shared" si="5"/>
        <v>192074</v>
      </c>
      <c r="E31" s="80">
        <f t="shared" si="5"/>
        <v>72176</v>
      </c>
      <c r="F31" s="80">
        <f t="shared" si="5"/>
        <v>20022</v>
      </c>
      <c r="G31" s="80">
        <f t="shared" si="5"/>
        <v>326926</v>
      </c>
      <c r="H31" s="80">
        <f t="shared" si="5"/>
        <v>181416</v>
      </c>
      <c r="I31" s="80">
        <f t="shared" si="5"/>
        <v>91832</v>
      </c>
      <c r="J31" s="80">
        <f t="shared" si="5"/>
        <v>23790</v>
      </c>
      <c r="K31" s="80">
        <f t="shared" si="5"/>
        <v>24283</v>
      </c>
      <c r="L31" s="80">
        <f t="shared" si="5"/>
        <v>1275</v>
      </c>
      <c r="M31" s="80">
        <f t="shared" si="5"/>
        <v>135315</v>
      </c>
      <c r="N31" s="80">
        <f t="shared" si="5"/>
        <v>277492</v>
      </c>
      <c r="O31" s="80">
        <f t="shared" si="5"/>
        <v>78200</v>
      </c>
      <c r="P31" s="80">
        <f t="shared" si="5"/>
        <v>6408</v>
      </c>
      <c r="Q31" s="80">
        <f t="shared" si="5"/>
        <v>46093</v>
      </c>
      <c r="R31" s="80">
        <f t="shared" si="5"/>
        <v>13504</v>
      </c>
      <c r="S31" s="80">
        <f t="shared" si="5"/>
        <v>12269</v>
      </c>
      <c r="T31" s="80">
        <f t="shared" si="5"/>
        <v>90652</v>
      </c>
      <c r="U31" s="80">
        <f t="shared" si="5"/>
        <v>4061310</v>
      </c>
      <c r="V31" s="39"/>
      <c r="W31" s="43"/>
    </row>
    <row r="32" spans="1:23" s="3" customFormat="1" ht="14.1" customHeight="1" x14ac:dyDescent="0.3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66"/>
      <c r="S32" s="66"/>
      <c r="T32" s="66"/>
      <c r="U32" s="66"/>
    </row>
    <row r="33" spans="1:23" s="2" customFormat="1" ht="13.5" customHeight="1" x14ac:dyDescent="0.3">
      <c r="A33" s="67">
        <v>2019</v>
      </c>
      <c r="B33" s="68" t="str">
        <f>B2</f>
        <v>Αθήνα</v>
      </c>
      <c r="C33" s="69" t="str">
        <f t="shared" ref="C33:U33" si="6">C2</f>
        <v>Θεσσαλονίκη</v>
      </c>
      <c r="D33" s="69" t="str">
        <f t="shared" si="6"/>
        <v>Ρόδος</v>
      </c>
      <c r="E33" s="69" t="str">
        <f t="shared" si="6"/>
        <v>Κως</v>
      </c>
      <c r="F33" s="70" t="str">
        <f t="shared" si="6"/>
        <v>Kάρπαθος</v>
      </c>
      <c r="G33" s="68" t="str">
        <f t="shared" si="6"/>
        <v>Ηράκλειο</v>
      </c>
      <c r="H33" s="69" t="str">
        <f t="shared" si="6"/>
        <v xml:space="preserve">Χανιά </v>
      </c>
      <c r="I33" s="69" t="str">
        <f t="shared" si="6"/>
        <v>Κέρκυρα</v>
      </c>
      <c r="J33" s="69" t="str">
        <f t="shared" si="6"/>
        <v>Ζάκυνθος</v>
      </c>
      <c r="K33" s="70" t="str">
        <f t="shared" si="6"/>
        <v>Κεφαλονιά</v>
      </c>
      <c r="L33" s="68" t="str">
        <f t="shared" si="6"/>
        <v xml:space="preserve">Άκτιο </v>
      </c>
      <c r="M33" s="69" t="str">
        <f t="shared" si="6"/>
        <v>Μύκονος</v>
      </c>
      <c r="N33" s="69" t="str">
        <f t="shared" si="6"/>
        <v>Σαντορίνη</v>
      </c>
      <c r="O33" s="69" t="str">
        <f t="shared" si="6"/>
        <v>Πάρος</v>
      </c>
      <c r="P33" s="70" t="str">
        <f t="shared" si="6"/>
        <v>Καλαμάτα</v>
      </c>
      <c r="Q33" s="68" t="str">
        <f t="shared" si="6"/>
        <v>Σάμος</v>
      </c>
      <c r="R33" s="69" t="str">
        <f t="shared" si="6"/>
        <v>Σκιάθος</v>
      </c>
      <c r="S33" s="69" t="str">
        <f t="shared" si="6"/>
        <v>Καβάλα</v>
      </c>
      <c r="T33" s="69" t="str">
        <f t="shared" si="6"/>
        <v>Μυτιλήνη</v>
      </c>
      <c r="U33" s="70" t="str">
        <f t="shared" si="6"/>
        <v>Σύνολο</v>
      </c>
    </row>
    <row r="34" spans="1:23" s="3" customFormat="1" ht="14.1" customHeight="1" x14ac:dyDescent="0.3">
      <c r="A34" s="71" t="s">
        <v>1</v>
      </c>
      <c r="B34" s="72">
        <v>228675</v>
      </c>
      <c r="C34" s="72">
        <v>83762</v>
      </c>
      <c r="D34" s="72">
        <v>26525</v>
      </c>
      <c r="E34" s="72">
        <v>9131</v>
      </c>
      <c r="F34" s="72">
        <v>1249</v>
      </c>
      <c r="G34" s="72">
        <v>46819</v>
      </c>
      <c r="H34" s="72">
        <v>23632</v>
      </c>
      <c r="I34" s="72">
        <v>10143</v>
      </c>
      <c r="J34" s="72">
        <v>1210</v>
      </c>
      <c r="K34" s="72">
        <v>1400</v>
      </c>
      <c r="L34" s="72">
        <v>31</v>
      </c>
      <c r="M34" s="72">
        <v>3279</v>
      </c>
      <c r="N34" s="72">
        <v>17305</v>
      </c>
      <c r="O34" s="72">
        <v>2310</v>
      </c>
      <c r="P34" s="72">
        <v>549</v>
      </c>
      <c r="Q34" s="72">
        <v>5652</v>
      </c>
      <c r="R34" s="72">
        <v>427</v>
      </c>
      <c r="S34" s="72">
        <v>2698</v>
      </c>
      <c r="T34" s="72">
        <v>11541</v>
      </c>
      <c r="U34" s="72">
        <f>SUM(B34:T34)</f>
        <v>476338</v>
      </c>
      <c r="V34" s="32"/>
    </row>
    <row r="35" spans="1:23" s="3" customFormat="1" ht="14.1" customHeight="1" x14ac:dyDescent="0.3">
      <c r="A35" s="73" t="s">
        <v>2</v>
      </c>
      <c r="B35" s="74">
        <v>224973</v>
      </c>
      <c r="C35" s="74">
        <v>83488</v>
      </c>
      <c r="D35" s="74">
        <v>23424</v>
      </c>
      <c r="E35" s="74">
        <v>8299</v>
      </c>
      <c r="F35" s="74">
        <v>1171</v>
      </c>
      <c r="G35" s="74">
        <v>45702</v>
      </c>
      <c r="H35" s="74">
        <v>21994</v>
      </c>
      <c r="I35" s="74">
        <v>9898</v>
      </c>
      <c r="J35" s="74">
        <v>1440</v>
      </c>
      <c r="K35" s="74">
        <v>1416</v>
      </c>
      <c r="L35" s="74">
        <v>27</v>
      </c>
      <c r="M35" s="74">
        <v>3274</v>
      </c>
      <c r="N35" s="74">
        <v>18370</v>
      </c>
      <c r="O35" s="74">
        <v>2015</v>
      </c>
      <c r="P35" s="74">
        <v>436</v>
      </c>
      <c r="Q35" s="74">
        <v>4949</v>
      </c>
      <c r="R35" s="74">
        <v>458</v>
      </c>
      <c r="S35" s="74">
        <v>2297</v>
      </c>
      <c r="T35" s="74">
        <v>10712</v>
      </c>
      <c r="U35" s="74">
        <f>SUM(B35:T35)</f>
        <v>464343</v>
      </c>
      <c r="V35" s="32"/>
      <c r="W35" s="35"/>
    </row>
    <row r="36" spans="1:23" s="3" customFormat="1" ht="14.1" customHeight="1" x14ac:dyDescent="0.3">
      <c r="A36" s="71" t="s">
        <v>3</v>
      </c>
      <c r="B36" s="72">
        <v>259746</v>
      </c>
      <c r="C36" s="72">
        <v>93893</v>
      </c>
      <c r="D36" s="72">
        <v>27933</v>
      </c>
      <c r="E36" s="72">
        <v>9669</v>
      </c>
      <c r="F36" s="72">
        <v>1724</v>
      </c>
      <c r="G36" s="72">
        <v>52949</v>
      </c>
      <c r="H36" s="72">
        <v>25260</v>
      </c>
      <c r="I36" s="72">
        <v>11652</v>
      </c>
      <c r="J36" s="72">
        <v>1591</v>
      </c>
      <c r="K36" s="72">
        <v>1661</v>
      </c>
      <c r="L36" s="72">
        <v>82</v>
      </c>
      <c r="M36" s="72">
        <v>5431</v>
      </c>
      <c r="N36" s="72">
        <v>28175</v>
      </c>
      <c r="O36" s="72">
        <v>2634</v>
      </c>
      <c r="P36" s="72">
        <v>618</v>
      </c>
      <c r="Q36" s="72">
        <v>5876</v>
      </c>
      <c r="R36" s="72">
        <v>652</v>
      </c>
      <c r="S36" s="72">
        <v>2863</v>
      </c>
      <c r="T36" s="72">
        <v>13406</v>
      </c>
      <c r="U36" s="72">
        <f t="shared" ref="U36:U45" si="7">SUM(B36:T36)</f>
        <v>545815</v>
      </c>
      <c r="V36" s="32"/>
    </row>
    <row r="37" spans="1:23" s="3" customFormat="1" ht="14.1" customHeight="1" x14ac:dyDescent="0.3">
      <c r="A37" s="73" t="s">
        <v>4</v>
      </c>
      <c r="B37" s="74">
        <v>276237</v>
      </c>
      <c r="C37" s="74">
        <v>81379</v>
      </c>
      <c r="D37" s="74">
        <v>34169</v>
      </c>
      <c r="E37" s="74">
        <v>11263</v>
      </c>
      <c r="F37" s="74">
        <v>2252</v>
      </c>
      <c r="G37" s="74">
        <v>55090</v>
      </c>
      <c r="H37" s="74">
        <v>26137</v>
      </c>
      <c r="I37" s="74">
        <v>13335</v>
      </c>
      <c r="J37" s="74">
        <v>2823</v>
      </c>
      <c r="K37" s="74">
        <v>1961</v>
      </c>
      <c r="L37" s="74">
        <v>102</v>
      </c>
      <c r="M37" s="74">
        <v>14936</v>
      </c>
      <c r="N37" s="74">
        <v>52195</v>
      </c>
      <c r="O37" s="74">
        <v>5193</v>
      </c>
      <c r="P37" s="74">
        <v>1033</v>
      </c>
      <c r="Q37" s="74">
        <v>6892</v>
      </c>
      <c r="R37" s="74">
        <v>1234</v>
      </c>
      <c r="S37" s="74">
        <v>2822</v>
      </c>
      <c r="T37" s="74">
        <v>14155</v>
      </c>
      <c r="U37" s="74">
        <f t="shared" si="7"/>
        <v>603208</v>
      </c>
      <c r="V37" s="32"/>
      <c r="W37" s="35"/>
    </row>
    <row r="38" spans="1:23" s="3" customFormat="1" ht="14.1" customHeight="1" x14ac:dyDescent="0.3">
      <c r="A38" s="71" t="s">
        <v>5</v>
      </c>
      <c r="B38" s="72">
        <v>353056</v>
      </c>
      <c r="C38" s="72">
        <v>84850</v>
      </c>
      <c r="D38" s="72">
        <v>35767</v>
      </c>
      <c r="E38" s="72">
        <v>11672</v>
      </c>
      <c r="F38" s="72">
        <v>2855</v>
      </c>
      <c r="G38" s="72">
        <v>54770</v>
      </c>
      <c r="H38" s="72">
        <v>27607</v>
      </c>
      <c r="I38" s="72">
        <v>13507</v>
      </c>
      <c r="J38" s="72">
        <v>3686</v>
      </c>
      <c r="K38" s="72">
        <v>3002</v>
      </c>
      <c r="L38" s="72">
        <v>187</v>
      </c>
      <c r="M38" s="72">
        <v>27944</v>
      </c>
      <c r="N38" s="72">
        <v>69432</v>
      </c>
      <c r="O38" s="72">
        <v>8220</v>
      </c>
      <c r="P38" s="72">
        <v>876</v>
      </c>
      <c r="Q38" s="72">
        <v>7594</v>
      </c>
      <c r="R38" s="72">
        <v>1768</v>
      </c>
      <c r="S38" s="72">
        <v>2944</v>
      </c>
      <c r="T38" s="72">
        <v>14682</v>
      </c>
      <c r="U38" s="72">
        <f t="shared" si="7"/>
        <v>724419</v>
      </c>
      <c r="V38" s="32"/>
    </row>
    <row r="39" spans="1:23" s="3" customFormat="1" ht="14.1" customHeight="1" x14ac:dyDescent="0.3">
      <c r="A39" s="73" t="s">
        <v>6</v>
      </c>
      <c r="B39" s="74">
        <v>399476</v>
      </c>
      <c r="C39" s="74">
        <v>90384</v>
      </c>
      <c r="D39" s="74">
        <v>37685</v>
      </c>
      <c r="E39" s="74">
        <v>12732</v>
      </c>
      <c r="F39" s="74">
        <v>3361</v>
      </c>
      <c r="G39" s="74">
        <v>55432</v>
      </c>
      <c r="H39" s="74">
        <v>30853</v>
      </c>
      <c r="I39" s="74">
        <v>17394</v>
      </c>
      <c r="J39" s="74">
        <v>6284</v>
      </c>
      <c r="K39" s="74">
        <v>6103</v>
      </c>
      <c r="L39" s="74">
        <v>563</v>
      </c>
      <c r="M39" s="74">
        <v>41918</v>
      </c>
      <c r="N39" s="74">
        <v>77276</v>
      </c>
      <c r="O39" s="74">
        <v>16174</v>
      </c>
      <c r="P39" s="74">
        <v>1336</v>
      </c>
      <c r="Q39" s="74">
        <v>8141</v>
      </c>
      <c r="R39" s="74">
        <v>4464</v>
      </c>
      <c r="S39" s="74">
        <v>2789</v>
      </c>
      <c r="T39" s="74">
        <v>15880</v>
      </c>
      <c r="U39" s="74">
        <f t="shared" si="7"/>
        <v>828245</v>
      </c>
      <c r="V39" s="32"/>
      <c r="W39" s="35"/>
    </row>
    <row r="40" spans="1:23" s="3" customFormat="1" ht="14.1" customHeight="1" x14ac:dyDescent="0.3">
      <c r="A40" s="71" t="s">
        <v>7</v>
      </c>
      <c r="B40" s="72">
        <v>456239</v>
      </c>
      <c r="C40" s="72">
        <v>102506</v>
      </c>
      <c r="D40" s="72">
        <v>45958</v>
      </c>
      <c r="E40" s="72">
        <v>17223</v>
      </c>
      <c r="F40" s="72">
        <v>4948</v>
      </c>
      <c r="G40" s="72">
        <v>62524</v>
      </c>
      <c r="H40" s="72">
        <v>35678</v>
      </c>
      <c r="I40" s="72">
        <v>20212</v>
      </c>
      <c r="J40" s="72">
        <v>8203</v>
      </c>
      <c r="K40" s="72">
        <v>10225</v>
      </c>
      <c r="L40" s="72">
        <v>1394</v>
      </c>
      <c r="M40" s="72">
        <v>49657</v>
      </c>
      <c r="N40" s="72">
        <v>74834</v>
      </c>
      <c r="O40" s="72">
        <v>21525</v>
      </c>
      <c r="P40" s="72">
        <v>1635</v>
      </c>
      <c r="Q40" s="72">
        <v>10701</v>
      </c>
      <c r="R40" s="72">
        <v>6132</v>
      </c>
      <c r="S40" s="72">
        <v>3379</v>
      </c>
      <c r="T40" s="72">
        <v>20986</v>
      </c>
      <c r="U40" s="72">
        <f t="shared" si="7"/>
        <v>953959</v>
      </c>
      <c r="V40" s="32"/>
    </row>
    <row r="41" spans="1:23" s="3" customFormat="1" ht="14.1" customHeight="1" x14ac:dyDescent="0.3">
      <c r="A41" s="73" t="s">
        <v>8</v>
      </c>
      <c r="B41" s="74">
        <v>478408</v>
      </c>
      <c r="C41" s="74">
        <v>99639</v>
      </c>
      <c r="D41" s="74">
        <v>46214</v>
      </c>
      <c r="E41" s="74">
        <v>17669</v>
      </c>
      <c r="F41" s="74">
        <v>5294</v>
      </c>
      <c r="G41" s="74">
        <v>63270</v>
      </c>
      <c r="H41" s="74">
        <v>35461</v>
      </c>
      <c r="I41" s="74">
        <v>20112</v>
      </c>
      <c r="J41" s="74">
        <v>8485</v>
      </c>
      <c r="K41" s="74">
        <v>10001</v>
      </c>
      <c r="L41" s="74">
        <v>1720</v>
      </c>
      <c r="M41" s="74">
        <v>47456</v>
      </c>
      <c r="N41" s="74">
        <v>73757</v>
      </c>
      <c r="O41" s="74">
        <v>21984</v>
      </c>
      <c r="P41" s="74">
        <v>1792</v>
      </c>
      <c r="Q41" s="74">
        <v>10651</v>
      </c>
      <c r="R41" s="74">
        <v>6198</v>
      </c>
      <c r="S41" s="74">
        <v>2919</v>
      </c>
      <c r="T41" s="74">
        <v>19342</v>
      </c>
      <c r="U41" s="74">
        <f t="shared" si="7"/>
        <v>970372</v>
      </c>
      <c r="V41" s="32"/>
      <c r="W41" s="35"/>
    </row>
    <row r="42" spans="1:23" s="3" customFormat="1" ht="14.1" customHeight="1" x14ac:dyDescent="0.3">
      <c r="A42" s="71" t="s">
        <v>9</v>
      </c>
      <c r="B42" s="72">
        <v>429909</v>
      </c>
      <c r="C42" s="72">
        <v>97021</v>
      </c>
      <c r="D42" s="72">
        <v>38144</v>
      </c>
      <c r="E42" s="72">
        <v>12651</v>
      </c>
      <c r="F42" s="72">
        <v>3032</v>
      </c>
      <c r="G42" s="72">
        <v>59790</v>
      </c>
      <c r="H42" s="72">
        <v>29495</v>
      </c>
      <c r="I42" s="72">
        <v>16140</v>
      </c>
      <c r="J42" s="72">
        <v>5904</v>
      </c>
      <c r="K42" s="72">
        <v>5401</v>
      </c>
      <c r="L42" s="72">
        <v>763</v>
      </c>
      <c r="M42" s="72">
        <v>37675</v>
      </c>
      <c r="N42" s="72">
        <v>76606</v>
      </c>
      <c r="O42" s="72">
        <v>13759</v>
      </c>
      <c r="P42" s="72">
        <v>1275</v>
      </c>
      <c r="Q42" s="72">
        <v>7649</v>
      </c>
      <c r="R42" s="72">
        <v>3309</v>
      </c>
      <c r="S42" s="72">
        <v>2779</v>
      </c>
      <c r="T42" s="72">
        <v>15732</v>
      </c>
      <c r="U42" s="72">
        <f t="shared" si="7"/>
        <v>857034</v>
      </c>
      <c r="V42" s="32"/>
    </row>
    <row r="43" spans="1:23" s="3" customFormat="1" ht="14.1" customHeight="1" x14ac:dyDescent="0.3">
      <c r="A43" s="73" t="s">
        <v>10</v>
      </c>
      <c r="B43" s="74">
        <v>361969</v>
      </c>
      <c r="C43" s="74">
        <v>87419</v>
      </c>
      <c r="D43" s="74">
        <v>31171</v>
      </c>
      <c r="E43" s="74">
        <v>9723</v>
      </c>
      <c r="F43" s="74">
        <v>1901</v>
      </c>
      <c r="G43" s="74">
        <v>55209</v>
      </c>
      <c r="H43" s="74">
        <v>25946</v>
      </c>
      <c r="I43" s="74">
        <v>12646</v>
      </c>
      <c r="J43" s="74">
        <v>3095</v>
      </c>
      <c r="K43" s="74">
        <v>2432</v>
      </c>
      <c r="L43" s="74">
        <v>165</v>
      </c>
      <c r="M43" s="74">
        <v>15859</v>
      </c>
      <c r="N43" s="74">
        <v>60014</v>
      </c>
      <c r="O43" s="74">
        <v>5480</v>
      </c>
      <c r="P43" s="74">
        <v>1088</v>
      </c>
      <c r="Q43" s="74">
        <v>6311</v>
      </c>
      <c r="R43" s="74">
        <v>839</v>
      </c>
      <c r="S43" s="74">
        <v>2920</v>
      </c>
      <c r="T43" s="74">
        <v>13757</v>
      </c>
      <c r="U43" s="74">
        <f t="shared" si="7"/>
        <v>697944</v>
      </c>
      <c r="V43" s="32"/>
      <c r="W43" s="35"/>
    </row>
    <row r="44" spans="1:23" s="3" customFormat="1" ht="14.1" customHeight="1" x14ac:dyDescent="0.3">
      <c r="A44" s="71" t="s">
        <v>11</v>
      </c>
      <c r="B44" s="72">
        <v>262558</v>
      </c>
      <c r="C44" s="72">
        <v>83212</v>
      </c>
      <c r="D44" s="72">
        <v>26335</v>
      </c>
      <c r="E44" s="72">
        <v>8762</v>
      </c>
      <c r="F44" s="72">
        <v>1501</v>
      </c>
      <c r="G44" s="72">
        <v>49052</v>
      </c>
      <c r="H44" s="72">
        <v>24113</v>
      </c>
      <c r="I44" s="72">
        <v>10683</v>
      </c>
      <c r="J44" s="72">
        <v>1493</v>
      </c>
      <c r="K44" s="72">
        <v>1699</v>
      </c>
      <c r="L44" s="72">
        <v>27</v>
      </c>
      <c r="M44" s="72">
        <v>4081</v>
      </c>
      <c r="N44" s="72">
        <v>23732</v>
      </c>
      <c r="O44" s="72">
        <v>2417</v>
      </c>
      <c r="P44" s="72">
        <v>630</v>
      </c>
      <c r="Q44" s="72">
        <v>6049</v>
      </c>
      <c r="R44" s="72">
        <v>634</v>
      </c>
      <c r="S44" s="72">
        <v>2812</v>
      </c>
      <c r="T44" s="72">
        <v>13446</v>
      </c>
      <c r="U44" s="72">
        <f t="shared" si="7"/>
        <v>523236</v>
      </c>
      <c r="V44" s="32"/>
    </row>
    <row r="45" spans="1:23" s="3" customFormat="1" ht="14.1" customHeight="1" x14ac:dyDescent="0.3">
      <c r="A45" s="73" t="s">
        <v>12</v>
      </c>
      <c r="B45" s="74">
        <v>242410</v>
      </c>
      <c r="C45" s="74">
        <v>83304</v>
      </c>
      <c r="D45" s="74">
        <v>26831</v>
      </c>
      <c r="E45" s="74">
        <v>8568</v>
      </c>
      <c r="F45" s="74">
        <v>1178</v>
      </c>
      <c r="G45" s="74">
        <v>48389</v>
      </c>
      <c r="H45" s="74">
        <v>24903</v>
      </c>
      <c r="I45" s="74">
        <v>10831</v>
      </c>
      <c r="J45" s="74">
        <v>1582</v>
      </c>
      <c r="K45" s="74">
        <v>1558</v>
      </c>
      <c r="L45" s="74">
        <v>106</v>
      </c>
      <c r="M45" s="74">
        <v>3157</v>
      </c>
      <c r="N45" s="74">
        <v>14413</v>
      </c>
      <c r="O45" s="74">
        <v>1821</v>
      </c>
      <c r="P45" s="74">
        <v>745</v>
      </c>
      <c r="Q45" s="74">
        <v>5239</v>
      </c>
      <c r="R45" s="74">
        <v>468</v>
      </c>
      <c r="S45" s="74">
        <v>2713</v>
      </c>
      <c r="T45" s="74">
        <v>13382</v>
      </c>
      <c r="U45" s="74">
        <f t="shared" si="7"/>
        <v>491598</v>
      </c>
      <c r="V45" s="32"/>
      <c r="W45" s="35"/>
    </row>
    <row r="46" spans="1:23" s="40" customFormat="1" ht="14.1" customHeight="1" thickBot="1" x14ac:dyDescent="0.35">
      <c r="A46" s="95" t="s">
        <v>0</v>
      </c>
      <c r="B46" s="96">
        <f>SUM(B34:B45)</f>
        <v>3973656</v>
      </c>
      <c r="C46" s="96">
        <f t="shared" ref="C46:U46" si="8">SUM(C34:C45)</f>
        <v>1070857</v>
      </c>
      <c r="D46" s="96">
        <f t="shared" si="8"/>
        <v>400156</v>
      </c>
      <c r="E46" s="96">
        <f t="shared" si="8"/>
        <v>137362</v>
      </c>
      <c r="F46" s="96">
        <f t="shared" si="8"/>
        <v>30466</v>
      </c>
      <c r="G46" s="96">
        <f t="shared" si="8"/>
        <v>648996</v>
      </c>
      <c r="H46" s="96">
        <f t="shared" si="8"/>
        <v>331079</v>
      </c>
      <c r="I46" s="96">
        <f t="shared" si="8"/>
        <v>166553</v>
      </c>
      <c r="J46" s="96">
        <f t="shared" si="8"/>
        <v>45796</v>
      </c>
      <c r="K46" s="96">
        <f t="shared" si="8"/>
        <v>46859</v>
      </c>
      <c r="L46" s="96">
        <f t="shared" si="8"/>
        <v>5167</v>
      </c>
      <c r="M46" s="96">
        <f t="shared" si="8"/>
        <v>254667</v>
      </c>
      <c r="N46" s="96">
        <f t="shared" si="8"/>
        <v>586109</v>
      </c>
      <c r="O46" s="96">
        <f t="shared" si="8"/>
        <v>103532</v>
      </c>
      <c r="P46" s="96">
        <f t="shared" si="8"/>
        <v>12013</v>
      </c>
      <c r="Q46" s="96">
        <f t="shared" si="8"/>
        <v>85704</v>
      </c>
      <c r="R46" s="96">
        <f t="shared" si="8"/>
        <v>26583</v>
      </c>
      <c r="S46" s="96">
        <f t="shared" si="8"/>
        <v>33935</v>
      </c>
      <c r="T46" s="96">
        <f t="shared" si="8"/>
        <v>177021</v>
      </c>
      <c r="U46" s="96">
        <f t="shared" si="8"/>
        <v>8136511</v>
      </c>
      <c r="V46" s="39"/>
    </row>
    <row r="47" spans="1:23" s="40" customFormat="1" ht="14.1" customHeight="1" thickTop="1" x14ac:dyDescent="0.3">
      <c r="A47" s="79" t="str">
        <f>A15</f>
        <v xml:space="preserve">Tρέχον έτος </v>
      </c>
      <c r="B47" s="80">
        <f t="shared" ref="B47:U47" si="9">SUM(B34:B40)</f>
        <v>2198402</v>
      </c>
      <c r="C47" s="80">
        <f t="shared" si="9"/>
        <v>620262</v>
      </c>
      <c r="D47" s="80">
        <f t="shared" si="9"/>
        <v>231461</v>
      </c>
      <c r="E47" s="80">
        <f t="shared" si="9"/>
        <v>79989</v>
      </c>
      <c r="F47" s="80">
        <f t="shared" si="9"/>
        <v>17560</v>
      </c>
      <c r="G47" s="80">
        <f t="shared" si="9"/>
        <v>373286</v>
      </c>
      <c r="H47" s="80">
        <f t="shared" si="9"/>
        <v>191161</v>
      </c>
      <c r="I47" s="80">
        <f t="shared" si="9"/>
        <v>96141</v>
      </c>
      <c r="J47" s="80">
        <f t="shared" si="9"/>
        <v>25237</v>
      </c>
      <c r="K47" s="80">
        <f t="shared" si="9"/>
        <v>25768</v>
      </c>
      <c r="L47" s="80">
        <f t="shared" si="9"/>
        <v>2386</v>
      </c>
      <c r="M47" s="80">
        <f t="shared" si="9"/>
        <v>146439</v>
      </c>
      <c r="N47" s="80">
        <f t="shared" si="9"/>
        <v>337587</v>
      </c>
      <c r="O47" s="80">
        <f t="shared" si="9"/>
        <v>58071</v>
      </c>
      <c r="P47" s="80">
        <f t="shared" si="9"/>
        <v>6483</v>
      </c>
      <c r="Q47" s="80">
        <f t="shared" si="9"/>
        <v>49805</v>
      </c>
      <c r="R47" s="80">
        <f t="shared" si="9"/>
        <v>15135</v>
      </c>
      <c r="S47" s="80">
        <f t="shared" si="9"/>
        <v>19792</v>
      </c>
      <c r="T47" s="80">
        <f t="shared" si="9"/>
        <v>101362</v>
      </c>
      <c r="U47" s="80">
        <f t="shared" si="9"/>
        <v>4596327</v>
      </c>
      <c r="V47" s="39"/>
      <c r="W47" s="43"/>
    </row>
    <row r="48" spans="1:23" s="3" customFormat="1" ht="14.1" customHeight="1" x14ac:dyDescent="0.3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66"/>
      <c r="S48" s="66"/>
      <c r="T48" s="66"/>
      <c r="U48" s="66"/>
    </row>
    <row r="49" spans="1:23" s="2" customFormat="1" ht="13.5" customHeight="1" x14ac:dyDescent="0.3">
      <c r="A49" s="67" t="s">
        <v>84</v>
      </c>
      <c r="B49" s="68" t="str">
        <f>B2</f>
        <v>Αθήνα</v>
      </c>
      <c r="C49" s="69" t="str">
        <f t="shared" ref="C49:U49" si="10">C2</f>
        <v>Θεσσαλονίκη</v>
      </c>
      <c r="D49" s="69" t="str">
        <f t="shared" si="10"/>
        <v>Ρόδος</v>
      </c>
      <c r="E49" s="69" t="str">
        <f t="shared" si="10"/>
        <v>Κως</v>
      </c>
      <c r="F49" s="70" t="str">
        <f t="shared" si="10"/>
        <v>Kάρπαθος</v>
      </c>
      <c r="G49" s="68" t="str">
        <f t="shared" si="10"/>
        <v>Ηράκλειο</v>
      </c>
      <c r="H49" s="69" t="str">
        <f t="shared" si="10"/>
        <v xml:space="preserve">Χανιά </v>
      </c>
      <c r="I49" s="69" t="str">
        <f t="shared" si="10"/>
        <v>Κέρκυρα</v>
      </c>
      <c r="J49" s="69" t="str">
        <f t="shared" si="10"/>
        <v>Ζάκυνθος</v>
      </c>
      <c r="K49" s="70" t="str">
        <f t="shared" si="10"/>
        <v>Κεφαλονιά</v>
      </c>
      <c r="L49" s="68" t="str">
        <f t="shared" si="10"/>
        <v xml:space="preserve">Άκτιο </v>
      </c>
      <c r="M49" s="69" t="str">
        <f t="shared" si="10"/>
        <v>Μύκονος</v>
      </c>
      <c r="N49" s="69" t="str">
        <f t="shared" si="10"/>
        <v>Σαντορίνη</v>
      </c>
      <c r="O49" s="69" t="str">
        <f t="shared" si="10"/>
        <v>Πάρος</v>
      </c>
      <c r="P49" s="70" t="str">
        <f t="shared" si="10"/>
        <v>Καλαμάτα</v>
      </c>
      <c r="Q49" s="68" t="str">
        <f t="shared" si="10"/>
        <v>Σάμος</v>
      </c>
      <c r="R49" s="69" t="str">
        <f t="shared" si="10"/>
        <v>Σκιάθος</v>
      </c>
      <c r="S49" s="69" t="str">
        <f t="shared" si="10"/>
        <v>Καβάλα</v>
      </c>
      <c r="T49" s="69" t="str">
        <f t="shared" si="10"/>
        <v>Μυτιλήνη</v>
      </c>
      <c r="U49" s="70" t="str">
        <f t="shared" si="10"/>
        <v>Σύνολο</v>
      </c>
    </row>
    <row r="50" spans="1:23" s="3" customFormat="1" ht="14.1" customHeight="1" x14ac:dyDescent="0.3">
      <c r="A50" s="71" t="s">
        <v>1</v>
      </c>
      <c r="B50" s="83">
        <f>IF(B18=0,"",(B3/B18 -1))</f>
        <v>0.57769470832333081</v>
      </c>
      <c r="C50" s="83">
        <f t="shared" ref="C50:U50" si="11">IF(C18=0,"",(C3/C18 -1))</f>
        <v>0.6134068977841316</v>
      </c>
      <c r="D50" s="83">
        <f t="shared" si="11"/>
        <v>0.54109370003197954</v>
      </c>
      <c r="E50" s="83">
        <f t="shared" si="11"/>
        <v>0.57399103139013463</v>
      </c>
      <c r="F50" s="83">
        <f t="shared" si="11"/>
        <v>0.54081632653061229</v>
      </c>
      <c r="G50" s="83">
        <f t="shared" si="11"/>
        <v>0.58604622647293247</v>
      </c>
      <c r="H50" s="83">
        <f t="shared" si="11"/>
        <v>0.63549484052532823</v>
      </c>
      <c r="I50" s="83">
        <f t="shared" si="11"/>
        <v>-0.11513344690516747</v>
      </c>
      <c r="J50" s="83">
        <f t="shared" si="11"/>
        <v>0.65276211950394591</v>
      </c>
      <c r="K50" s="83">
        <f t="shared" si="11"/>
        <v>0.37442922374429233</v>
      </c>
      <c r="L50" s="83">
        <f t="shared" si="11"/>
        <v>0.72549019607843146</v>
      </c>
      <c r="M50" s="83">
        <f t="shared" si="11"/>
        <v>0.53989155693261037</v>
      </c>
      <c r="N50" s="83">
        <f t="shared" si="11"/>
        <v>0.78756058158319875</v>
      </c>
      <c r="O50" s="83">
        <f t="shared" si="11"/>
        <v>1.5626423690205011</v>
      </c>
      <c r="P50" s="83">
        <f t="shared" si="11"/>
        <v>0.34978540772532196</v>
      </c>
      <c r="Q50" s="83">
        <f t="shared" si="11"/>
        <v>0.34531113058720431</v>
      </c>
      <c r="R50" s="83">
        <f t="shared" si="11"/>
        <v>0.58435207823960877</v>
      </c>
      <c r="S50" s="83">
        <f t="shared" si="11"/>
        <v>0.67890691716481633</v>
      </c>
      <c r="T50" s="83">
        <f t="shared" si="11"/>
        <v>0.44761417423564032</v>
      </c>
      <c r="U50" s="83">
        <f t="shared" si="11"/>
        <v>0.57029889510642606</v>
      </c>
      <c r="V50" s="32"/>
    </row>
    <row r="51" spans="1:23" s="3" customFormat="1" ht="14.1" customHeight="1" x14ac:dyDescent="0.3">
      <c r="A51" s="73" t="s">
        <v>2</v>
      </c>
      <c r="B51" s="84">
        <f t="shared" ref="B51:U56" si="12">IF(B19=0,"",(B4/B19 -1))</f>
        <v>0.35823775781040745</v>
      </c>
      <c r="C51" s="84">
        <f t="shared" si="12"/>
        <v>0.45972224875355794</v>
      </c>
      <c r="D51" s="84">
        <f t="shared" si="12"/>
        <v>0.40901253017588224</v>
      </c>
      <c r="E51" s="84">
        <f t="shared" si="12"/>
        <v>0.28411811652035124</v>
      </c>
      <c r="F51" s="84">
        <f t="shared" si="12"/>
        <v>0.1455252918287937</v>
      </c>
      <c r="G51" s="84">
        <f t="shared" si="12"/>
        <v>0.46924734992765815</v>
      </c>
      <c r="H51" s="84">
        <f t="shared" si="12"/>
        <v>0.49340188517566408</v>
      </c>
      <c r="I51" s="84">
        <f t="shared" si="12"/>
        <v>-0.41319045796657738</v>
      </c>
      <c r="J51" s="84">
        <f t="shared" si="12"/>
        <v>0.42421159715157675</v>
      </c>
      <c r="K51" s="84">
        <f t="shared" si="12"/>
        <v>0.18427726120033805</v>
      </c>
      <c r="L51" s="84">
        <f t="shared" si="12"/>
        <v>0</v>
      </c>
      <c r="M51" s="84">
        <f t="shared" si="12"/>
        <v>0.1718075262183838</v>
      </c>
      <c r="N51" s="84">
        <f t="shared" si="12"/>
        <v>0.62398195714822702</v>
      </c>
      <c r="O51" s="84">
        <f t="shared" si="12"/>
        <v>0.2054644808743169</v>
      </c>
      <c r="P51" s="84">
        <f t="shared" si="12"/>
        <v>0.31632653061224492</v>
      </c>
      <c r="Q51" s="84">
        <f t="shared" si="12"/>
        <v>0.28401070820150887</v>
      </c>
      <c r="R51" s="84">
        <f t="shared" si="12"/>
        <v>0.36568848758465022</v>
      </c>
      <c r="S51" s="84">
        <f t="shared" si="12"/>
        <v>0.43408788282290289</v>
      </c>
      <c r="T51" s="84">
        <f t="shared" si="12"/>
        <v>0.27128617749489603</v>
      </c>
      <c r="U51" s="84">
        <f t="shared" si="12"/>
        <v>0.37493746873436717</v>
      </c>
      <c r="V51" s="32"/>
      <c r="W51" s="35"/>
    </row>
    <row r="52" spans="1:23" s="3" customFormat="1" ht="14.1" customHeight="1" x14ac:dyDescent="0.3">
      <c r="A52" s="71" t="s">
        <v>3</v>
      </c>
      <c r="B52" s="83">
        <f t="shared" si="12"/>
        <v>0.30093536782036967</v>
      </c>
      <c r="C52" s="83">
        <f t="shared" si="12"/>
        <v>0.36676997624404128</v>
      </c>
      <c r="D52" s="83">
        <f t="shared" si="12"/>
        <v>0.29846700733170417</v>
      </c>
      <c r="E52" s="83">
        <f t="shared" si="12"/>
        <v>0.29732795563398029</v>
      </c>
      <c r="F52" s="83">
        <f t="shared" si="12"/>
        <v>0.24434389140271495</v>
      </c>
      <c r="G52" s="83">
        <f t="shared" si="12"/>
        <v>0.23523498982568825</v>
      </c>
      <c r="H52" s="83">
        <f t="shared" si="12"/>
        <v>0.36673446327683612</v>
      </c>
      <c r="I52" s="83">
        <f t="shared" si="12"/>
        <v>0.16677275620623799</v>
      </c>
      <c r="J52" s="83">
        <f t="shared" si="12"/>
        <v>0.33462732919254656</v>
      </c>
      <c r="K52" s="83">
        <f t="shared" si="12"/>
        <v>0.27299925205684361</v>
      </c>
      <c r="L52" s="83">
        <f t="shared" si="12"/>
        <v>-0.41732283464566933</v>
      </c>
      <c r="M52" s="83">
        <f t="shared" si="12"/>
        <v>0.34698126301179744</v>
      </c>
      <c r="N52" s="83">
        <f t="shared" si="12"/>
        <v>0.38060962633786066</v>
      </c>
      <c r="O52" s="83">
        <f t="shared" si="12"/>
        <v>0.42320925868001247</v>
      </c>
      <c r="P52" s="83">
        <f t="shared" si="12"/>
        <v>-0.15555555555555556</v>
      </c>
      <c r="Q52" s="83">
        <f t="shared" si="12"/>
        <v>0.21067821067821058</v>
      </c>
      <c r="R52" s="83">
        <f t="shared" si="12"/>
        <v>0.17083946980854203</v>
      </c>
      <c r="S52" s="83">
        <f t="shared" si="12"/>
        <v>0.40329218106995879</v>
      </c>
      <c r="T52" s="83">
        <f t="shared" si="12"/>
        <v>0.25104561813053206</v>
      </c>
      <c r="U52" s="83">
        <f t="shared" si="12"/>
        <v>0.30597912740976962</v>
      </c>
      <c r="V52" s="32"/>
    </row>
    <row r="53" spans="1:23" s="3" customFormat="1" ht="14.1" customHeight="1" x14ac:dyDescent="0.3">
      <c r="A53" s="73" t="s">
        <v>4</v>
      </c>
      <c r="B53" s="84">
        <f t="shared" si="12"/>
        <v>0.21574380352530698</v>
      </c>
      <c r="C53" s="84">
        <f t="shared" si="12"/>
        <v>0.18403451712741958</v>
      </c>
      <c r="D53" s="84">
        <f t="shared" si="12"/>
        <v>0.21032961853136256</v>
      </c>
      <c r="E53" s="84">
        <f t="shared" si="12"/>
        <v>0.134477950148161</v>
      </c>
      <c r="F53" s="84">
        <f t="shared" si="12"/>
        <v>0.16111796136457057</v>
      </c>
      <c r="G53" s="84">
        <f t="shared" si="12"/>
        <v>0.20217506527158879</v>
      </c>
      <c r="H53" s="84">
        <f t="shared" si="12"/>
        <v>0.22823209558560498</v>
      </c>
      <c r="I53" s="84">
        <f t="shared" si="12"/>
        <v>0.22959656363176961</v>
      </c>
      <c r="J53" s="84">
        <f t="shared" si="12"/>
        <v>0.21714050267820362</v>
      </c>
      <c r="K53" s="84">
        <f t="shared" si="12"/>
        <v>0.18016528925619846</v>
      </c>
      <c r="L53" s="84">
        <f t="shared" si="12"/>
        <v>0.16129032258064524</v>
      </c>
      <c r="M53" s="84">
        <f t="shared" si="12"/>
        <v>5.8031959629941232E-2</v>
      </c>
      <c r="N53" s="84">
        <f t="shared" si="12"/>
        <v>0.2003631521607554</v>
      </c>
      <c r="O53" s="84">
        <f t="shared" si="12"/>
        <v>0.11657795664027004</v>
      </c>
      <c r="P53" s="84">
        <f t="shared" si="12"/>
        <v>0.32729468599033806</v>
      </c>
      <c r="Q53" s="84">
        <f t="shared" si="12"/>
        <v>0.14416896235078047</v>
      </c>
      <c r="R53" s="84">
        <f t="shared" si="12"/>
        <v>0.47765118317265554</v>
      </c>
      <c r="S53" s="84">
        <f t="shared" si="12"/>
        <v>0.14712389380530966</v>
      </c>
      <c r="T53" s="84">
        <f t="shared" si="12"/>
        <v>0.12763579465017516</v>
      </c>
      <c r="U53" s="84">
        <f t="shared" si="12"/>
        <v>0.19998237683611331</v>
      </c>
      <c r="V53" s="32"/>
      <c r="W53" s="35"/>
    </row>
    <row r="54" spans="1:23" s="3" customFormat="1" ht="14.1" customHeight="1" x14ac:dyDescent="0.3">
      <c r="A54" s="71" t="s">
        <v>5</v>
      </c>
      <c r="B54" s="83">
        <f t="shared" si="12"/>
        <v>0.20200704351888454</v>
      </c>
      <c r="C54" s="83">
        <f t="shared" si="12"/>
        <v>0.10969479576512065</v>
      </c>
      <c r="D54" s="83">
        <f t="shared" si="12"/>
        <v>0.23058831667416047</v>
      </c>
      <c r="E54" s="83">
        <f t="shared" si="12"/>
        <v>0.14257866889445836</v>
      </c>
      <c r="F54" s="83">
        <f t="shared" si="12"/>
        <v>7.0914326853851684E-2</v>
      </c>
      <c r="G54" s="83">
        <f t="shared" si="12"/>
        <v>0.33260531052195197</v>
      </c>
      <c r="H54" s="83">
        <f t="shared" si="12"/>
        <v>0.29748403531423384</v>
      </c>
      <c r="I54" s="83">
        <f t="shared" si="12"/>
        <v>0.26506904361803163</v>
      </c>
      <c r="J54" s="83">
        <f t="shared" si="12"/>
        <v>9.7646740600486837E-2</v>
      </c>
      <c r="K54" s="83">
        <f t="shared" si="12"/>
        <v>0.15826458906202268</v>
      </c>
      <c r="L54" s="83">
        <f t="shared" si="12"/>
        <v>-0.45945945945945943</v>
      </c>
      <c r="M54" s="83">
        <f t="shared" si="12"/>
        <v>6.2920102556995428E-2</v>
      </c>
      <c r="N54" s="83">
        <f t="shared" si="12"/>
        <v>0.28002632444883191</v>
      </c>
      <c r="O54" s="83">
        <f t="shared" si="12"/>
        <v>-7.5816184434472911E-3</v>
      </c>
      <c r="P54" s="83">
        <f t="shared" si="12"/>
        <v>0.79262086513994912</v>
      </c>
      <c r="Q54" s="83">
        <f t="shared" si="12"/>
        <v>3.0380085653104905E-2</v>
      </c>
      <c r="R54" s="83">
        <f t="shared" si="12"/>
        <v>0.41935483870967749</v>
      </c>
      <c r="S54" s="83">
        <f t="shared" si="12"/>
        <v>0.21439432336543329</v>
      </c>
      <c r="T54" s="83">
        <f t="shared" si="12"/>
        <v>4.3207742827514606E-2</v>
      </c>
      <c r="U54" s="83">
        <f t="shared" si="12"/>
        <v>0.19772057975415791</v>
      </c>
      <c r="V54" s="32"/>
    </row>
    <row r="55" spans="1:23" s="3" customFormat="1" ht="14.1" customHeight="1" x14ac:dyDescent="0.3">
      <c r="A55" s="73" t="s">
        <v>6</v>
      </c>
      <c r="B55" s="84">
        <f t="shared" si="12"/>
        <v>0.17188457772182164</v>
      </c>
      <c r="C55" s="84">
        <f t="shared" si="12"/>
        <v>0.10874290746541515</v>
      </c>
      <c r="D55" s="84">
        <f t="shared" si="12"/>
        <v>0.18312236286919825</v>
      </c>
      <c r="E55" s="84">
        <f t="shared" si="12"/>
        <v>0.14250039019822069</v>
      </c>
      <c r="F55" s="84">
        <f t="shared" si="12"/>
        <v>3.8719285182427399E-2</v>
      </c>
      <c r="G55" s="84">
        <f t="shared" si="12"/>
        <v>0.26194969694770087</v>
      </c>
      <c r="H55" s="84">
        <f t="shared" si="12"/>
        <v>0.23734296482412054</v>
      </c>
      <c r="I55" s="84">
        <f t="shared" si="12"/>
        <v>0.18839114167256543</v>
      </c>
      <c r="J55" s="84">
        <f t="shared" si="12"/>
        <v>-2.490039840637448E-3</v>
      </c>
      <c r="K55" s="84">
        <f t="shared" si="12"/>
        <v>0.26327321759649425</v>
      </c>
      <c r="L55" s="84">
        <f t="shared" si="12"/>
        <v>-0.22007722007722008</v>
      </c>
      <c r="M55" s="84">
        <f t="shared" si="12"/>
        <v>4.7953245585554027E-2</v>
      </c>
      <c r="N55" s="84">
        <f t="shared" si="12"/>
        <v>0.1385290829265633</v>
      </c>
      <c r="O55" s="84">
        <f t="shared" si="12"/>
        <v>0.10186291428824279</v>
      </c>
      <c r="P55" s="84">
        <f t="shared" si="12"/>
        <v>0.25333333333333341</v>
      </c>
      <c r="Q55" s="84">
        <f t="shared" si="12"/>
        <v>0.18383813306852037</v>
      </c>
      <c r="R55" s="84">
        <f t="shared" si="12"/>
        <v>0.1004151530877011</v>
      </c>
      <c r="S55" s="84">
        <f t="shared" si="12"/>
        <v>0.28643981716607425</v>
      </c>
      <c r="T55" s="84">
        <f t="shared" si="12"/>
        <v>0.11572135515797477</v>
      </c>
      <c r="U55" s="84">
        <f t="shared" si="12"/>
        <v>0.16070589011101744</v>
      </c>
      <c r="V55" s="32"/>
      <c r="W55" s="35"/>
    </row>
    <row r="56" spans="1:23" s="3" customFormat="1" ht="14.1" customHeight="1" x14ac:dyDescent="0.3">
      <c r="A56" s="71" t="s">
        <v>7</v>
      </c>
      <c r="B56" s="83">
        <f t="shared" si="12"/>
        <v>0.12790127043020338</v>
      </c>
      <c r="C56" s="83">
        <f t="shared" si="12"/>
        <v>9.918307192285547E-2</v>
      </c>
      <c r="D56" s="83">
        <f t="shared" si="12"/>
        <v>8.6747566983059077E-2</v>
      </c>
      <c r="E56" s="83">
        <f t="shared" si="12"/>
        <v>0.15581494315763877</v>
      </c>
      <c r="F56" s="83">
        <f t="shared" si="12"/>
        <v>-2.6129317980513767E-2</v>
      </c>
      <c r="G56" s="83">
        <f t="shared" si="12"/>
        <v>0.22903416884898364</v>
      </c>
      <c r="H56" s="83">
        <f t="shared" si="12"/>
        <v>0.16127787425232221</v>
      </c>
      <c r="I56" s="83">
        <f t="shared" si="12"/>
        <v>0.10462023890015781</v>
      </c>
      <c r="J56" s="83">
        <f t="shared" si="12"/>
        <v>-6.9071192833569106E-2</v>
      </c>
      <c r="K56" s="83">
        <f t="shared" si="12"/>
        <v>0.19741207697412078</v>
      </c>
      <c r="L56" s="83">
        <f t="shared" si="12"/>
        <v>-0.33940774487471526</v>
      </c>
      <c r="M56" s="83">
        <f t="shared" si="12"/>
        <v>7.1311221695754767E-2</v>
      </c>
      <c r="N56" s="83">
        <f t="shared" si="12"/>
        <v>8.8951456585407263E-2</v>
      </c>
      <c r="O56" s="83">
        <f t="shared" si="12"/>
        <v>6.3219427705409004E-2</v>
      </c>
      <c r="P56" s="83">
        <f t="shared" si="12"/>
        <v>0.41322815533980584</v>
      </c>
      <c r="Q56" s="83">
        <f t="shared" si="12"/>
        <v>6.9001617968972973E-2</v>
      </c>
      <c r="R56" s="83">
        <f t="shared" si="12"/>
        <v>9.046083823250517E-2</v>
      </c>
      <c r="S56" s="83">
        <f t="shared" si="12"/>
        <v>6.0606060606060552E-2</v>
      </c>
      <c r="T56" s="83">
        <f t="shared" si="12"/>
        <v>0.1596287477525633</v>
      </c>
      <c r="U56" s="83">
        <f t="shared" si="12"/>
        <v>0.12146914826819621</v>
      </c>
      <c r="V56" s="32"/>
    </row>
    <row r="57" spans="1:23" s="3" customFormat="1" ht="14.1" customHeight="1" x14ac:dyDescent="0.3">
      <c r="A57" s="73" t="s">
        <v>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32"/>
      <c r="W57" s="35"/>
    </row>
    <row r="58" spans="1:23" s="3" customFormat="1" ht="14.1" customHeight="1" x14ac:dyDescent="0.3">
      <c r="A58" s="71" t="s">
        <v>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32"/>
    </row>
    <row r="59" spans="1:23" s="3" customFormat="1" ht="14.1" customHeight="1" x14ac:dyDescent="0.3">
      <c r="A59" s="73" t="s">
        <v>10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32"/>
      <c r="W59" s="35"/>
    </row>
    <row r="60" spans="1:23" s="3" customFormat="1" ht="14.1" customHeight="1" x14ac:dyDescent="0.3">
      <c r="A60" s="71" t="s">
        <v>11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32"/>
    </row>
    <row r="61" spans="1:23" s="3" customFormat="1" ht="14.1" customHeight="1" thickBot="1" x14ac:dyDescent="0.35">
      <c r="A61" s="93" t="s">
        <v>12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32"/>
      <c r="W61" s="35"/>
    </row>
    <row r="62" spans="1:23" s="40" customFormat="1" ht="14.1" customHeight="1" thickTop="1" x14ac:dyDescent="0.3">
      <c r="A62" s="75" t="str">
        <f>A15</f>
        <v xml:space="preserve">Tρέχον έτος </v>
      </c>
      <c r="B62" s="85">
        <f>IF(B31=0,"",(B15/B31 -1))</f>
        <v>0.23188254053540547</v>
      </c>
      <c r="C62" s="85">
        <f t="shared" ref="C62:U62" si="13">IF(C31=0,"",(C15/C31 -1))</f>
        <v>0.23079473771987491</v>
      </c>
      <c r="D62" s="85">
        <f t="shared" si="13"/>
        <v>0.24253673063506764</v>
      </c>
      <c r="E62" s="85">
        <f t="shared" si="13"/>
        <v>0.21224506761250272</v>
      </c>
      <c r="F62" s="85">
        <f t="shared" si="13"/>
        <v>8.8352811906902362E-2</v>
      </c>
      <c r="G62" s="85">
        <f t="shared" si="13"/>
        <v>0.30734478138783694</v>
      </c>
      <c r="H62" s="85">
        <f t="shared" si="13"/>
        <v>0.30814812364951272</v>
      </c>
      <c r="I62" s="85">
        <f t="shared" si="13"/>
        <v>0.10805601533234599</v>
      </c>
      <c r="J62" s="85">
        <f t="shared" si="13"/>
        <v>7.2047078604455583E-2</v>
      </c>
      <c r="K62" s="85">
        <f t="shared" si="13"/>
        <v>0.21801260140839274</v>
      </c>
      <c r="L62" s="85">
        <f t="shared" si="13"/>
        <v>-0.23843137254901958</v>
      </c>
      <c r="M62" s="85">
        <f t="shared" si="13"/>
        <v>8.1365702250304928E-2</v>
      </c>
      <c r="N62" s="85">
        <f t="shared" si="13"/>
        <v>0.21137185936891867</v>
      </c>
      <c r="O62" s="85">
        <f t="shared" si="13"/>
        <v>0.11290281329923268</v>
      </c>
      <c r="P62" s="85">
        <f t="shared" si="13"/>
        <v>0.33317727840199751</v>
      </c>
      <c r="Q62" s="85">
        <f t="shared" si="13"/>
        <v>0.15490421539062327</v>
      </c>
      <c r="R62" s="85">
        <f t="shared" si="13"/>
        <v>0.19557168246445489</v>
      </c>
      <c r="S62" s="85">
        <f t="shared" si="13"/>
        <v>0.28657592305811397</v>
      </c>
      <c r="T62" s="85">
        <f t="shared" si="13"/>
        <v>0.17413846357499008</v>
      </c>
      <c r="U62" s="85">
        <f t="shared" si="13"/>
        <v>0.22604233609352642</v>
      </c>
      <c r="V62" s="39"/>
    </row>
    <row r="63" spans="1:23" s="3" customFormat="1" ht="14.1" customHeight="1" x14ac:dyDescent="0.3">
      <c r="A63" s="86"/>
      <c r="B63" s="87"/>
      <c r="C63" s="87"/>
      <c r="D63" s="87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</row>
    <row r="64" spans="1:23" s="2" customFormat="1" ht="13.5" customHeight="1" x14ac:dyDescent="0.3">
      <c r="A64" s="67" t="s">
        <v>85</v>
      </c>
      <c r="B64" s="68" t="str">
        <f>B2</f>
        <v>Αθήνα</v>
      </c>
      <c r="C64" s="69" t="str">
        <f t="shared" ref="C64:U64" si="14">C2</f>
        <v>Θεσσαλονίκη</v>
      </c>
      <c r="D64" s="69" t="str">
        <f t="shared" si="14"/>
        <v>Ρόδος</v>
      </c>
      <c r="E64" s="69" t="str">
        <f t="shared" si="14"/>
        <v>Κως</v>
      </c>
      <c r="F64" s="70" t="str">
        <f t="shared" si="14"/>
        <v>Kάρπαθος</v>
      </c>
      <c r="G64" s="68" t="str">
        <f t="shared" si="14"/>
        <v>Ηράκλειο</v>
      </c>
      <c r="H64" s="69" t="str">
        <f t="shared" si="14"/>
        <v xml:space="preserve">Χανιά </v>
      </c>
      <c r="I64" s="69" t="str">
        <f t="shared" si="14"/>
        <v>Κέρκυρα</v>
      </c>
      <c r="J64" s="69" t="str">
        <f t="shared" si="14"/>
        <v>Ζάκυνθος</v>
      </c>
      <c r="K64" s="70" t="str">
        <f t="shared" si="14"/>
        <v>Κεφαλονιά</v>
      </c>
      <c r="L64" s="68" t="str">
        <f t="shared" si="14"/>
        <v xml:space="preserve">Άκτιο </v>
      </c>
      <c r="M64" s="69" t="str">
        <f t="shared" si="14"/>
        <v>Μύκονος</v>
      </c>
      <c r="N64" s="69" t="str">
        <f t="shared" si="14"/>
        <v>Σαντορίνη</v>
      </c>
      <c r="O64" s="69" t="str">
        <f t="shared" si="14"/>
        <v>Πάρος</v>
      </c>
      <c r="P64" s="70" t="str">
        <f t="shared" si="14"/>
        <v>Καλαμάτα</v>
      </c>
      <c r="Q64" s="68" t="str">
        <f t="shared" si="14"/>
        <v>Σάμος</v>
      </c>
      <c r="R64" s="69" t="str">
        <f t="shared" si="14"/>
        <v>Σκιάθος</v>
      </c>
      <c r="S64" s="69" t="str">
        <f t="shared" si="14"/>
        <v>Καβάλα</v>
      </c>
      <c r="T64" s="69" t="str">
        <f t="shared" si="14"/>
        <v>Μυτιλήνη</v>
      </c>
      <c r="U64" s="70" t="str">
        <f t="shared" si="14"/>
        <v>Σύνολο</v>
      </c>
    </row>
    <row r="65" spans="1:23" s="3" customFormat="1" ht="14.1" customHeight="1" x14ac:dyDescent="0.3">
      <c r="A65" s="71" t="s">
        <v>1</v>
      </c>
      <c r="B65" s="83">
        <f>IF(B34=0,"",(B3/B34 -1))</f>
        <v>5.8817098502241816E-3</v>
      </c>
      <c r="C65" s="83">
        <f t="shared" ref="C65:U65" si="15">IF(C34=0,"",(C3/C34 -1))</f>
        <v>-0.13768773429478764</v>
      </c>
      <c r="D65" s="83">
        <f t="shared" si="15"/>
        <v>9.0065975494816319E-2</v>
      </c>
      <c r="E65" s="83">
        <f t="shared" si="15"/>
        <v>0.11477384733326024</v>
      </c>
      <c r="F65" s="83">
        <f t="shared" si="15"/>
        <v>0.45076060848678945</v>
      </c>
      <c r="G65" s="83">
        <f t="shared" si="15"/>
        <v>0.10510690104444786</v>
      </c>
      <c r="H65" s="83">
        <f t="shared" si="15"/>
        <v>0.18039099526066349</v>
      </c>
      <c r="I65" s="83">
        <f t="shared" si="15"/>
        <v>-0.38548752834467115</v>
      </c>
      <c r="J65" s="83">
        <f t="shared" si="15"/>
        <v>0.21157024793388435</v>
      </c>
      <c r="K65" s="83">
        <f t="shared" si="15"/>
        <v>7.4999999999999956E-2</v>
      </c>
      <c r="L65" s="83">
        <f t="shared" si="15"/>
        <v>1.838709677419355</v>
      </c>
      <c r="M65" s="83">
        <f t="shared" si="15"/>
        <v>0.21256480634339736</v>
      </c>
      <c r="N65" s="83">
        <f t="shared" si="15"/>
        <v>-0.23270731002600409</v>
      </c>
      <c r="O65" s="83">
        <f t="shared" si="15"/>
        <v>0.46103896103896114</v>
      </c>
      <c r="P65" s="83">
        <f t="shared" si="15"/>
        <v>0.14571948998178508</v>
      </c>
      <c r="Q65" s="83">
        <f t="shared" si="15"/>
        <v>8.6341118188251853E-2</v>
      </c>
      <c r="R65" s="83">
        <f t="shared" si="15"/>
        <v>0.51756440281030436</v>
      </c>
      <c r="S65" s="83">
        <f t="shared" si="15"/>
        <v>-0.27131208302446252</v>
      </c>
      <c r="T65" s="83">
        <f t="shared" si="15"/>
        <v>-1.949571094359237E-2</v>
      </c>
      <c r="U65" s="83">
        <f t="shared" si="15"/>
        <v>-6.1489950413361472E-3</v>
      </c>
      <c r="V65" s="32"/>
    </row>
    <row r="66" spans="1:23" s="3" customFormat="1" ht="14.1" customHeight="1" x14ac:dyDescent="0.3">
      <c r="A66" s="73" t="s">
        <v>2</v>
      </c>
      <c r="B66" s="84">
        <f t="shared" ref="B66:U71" si="16">IF(B35=0,"",(B4/B35 -1))</f>
        <v>-8.2587688300373996E-3</v>
      </c>
      <c r="C66" s="84">
        <f t="shared" si="16"/>
        <v>-8.4718761977769286E-2</v>
      </c>
      <c r="D66" s="84">
        <f t="shared" si="16"/>
        <v>4.6533469945355233E-2</v>
      </c>
      <c r="E66" s="84">
        <f t="shared" si="16"/>
        <v>-3.0606097120134956E-2</v>
      </c>
      <c r="F66" s="84">
        <f t="shared" si="16"/>
        <v>0.2570452604611444</v>
      </c>
      <c r="G66" s="84">
        <f t="shared" si="16"/>
        <v>8.877073213426101E-2</v>
      </c>
      <c r="H66" s="84">
        <f t="shared" si="16"/>
        <v>0.18859689006092561</v>
      </c>
      <c r="I66" s="84">
        <f t="shared" si="16"/>
        <v>-0.53525964841382101</v>
      </c>
      <c r="J66" s="84">
        <f t="shared" si="16"/>
        <v>-2.777777777777779E-2</v>
      </c>
      <c r="K66" s="84">
        <f t="shared" si="16"/>
        <v>-1.0593220338983023E-2</v>
      </c>
      <c r="L66" s="84">
        <f t="shared" si="16"/>
        <v>0.96296296296296302</v>
      </c>
      <c r="M66" s="84">
        <f t="shared" si="16"/>
        <v>0.16035430665852179</v>
      </c>
      <c r="N66" s="84">
        <f t="shared" si="16"/>
        <v>-0.29444746869896565</v>
      </c>
      <c r="O66" s="84">
        <f t="shared" si="16"/>
        <v>0.64218362282878405</v>
      </c>
      <c r="P66" s="84">
        <f t="shared" si="16"/>
        <v>0.47935779816513757</v>
      </c>
      <c r="Q66" s="84">
        <f t="shared" si="16"/>
        <v>6.607395433420904E-2</v>
      </c>
      <c r="R66" s="84">
        <f t="shared" si="16"/>
        <v>0.32096069868995625</v>
      </c>
      <c r="S66" s="84">
        <f t="shared" si="16"/>
        <v>-6.2255115367871094E-2</v>
      </c>
      <c r="T66" s="84">
        <f t="shared" si="16"/>
        <v>-1.1762509335324856E-2</v>
      </c>
      <c r="U66" s="84">
        <f t="shared" si="16"/>
        <v>-1.7426772881253716E-2</v>
      </c>
      <c r="V66" s="32"/>
      <c r="W66" s="35"/>
    </row>
    <row r="67" spans="1:23" s="3" customFormat="1" ht="14.1" customHeight="1" x14ac:dyDescent="0.3">
      <c r="A67" s="71" t="s">
        <v>3</v>
      </c>
      <c r="B67" s="83">
        <f t="shared" si="16"/>
        <v>9.3360436734348795E-3</v>
      </c>
      <c r="C67" s="83">
        <f t="shared" si="16"/>
        <v>-7.4734005729926611E-2</v>
      </c>
      <c r="D67" s="83">
        <f t="shared" si="16"/>
        <v>4.6146135395410459E-2</v>
      </c>
      <c r="E67" s="83">
        <f t="shared" si="16"/>
        <v>6.4536146447409237E-2</v>
      </c>
      <c r="F67" s="83">
        <f t="shared" si="16"/>
        <v>0.11658932714617176</v>
      </c>
      <c r="G67" s="83">
        <f t="shared" si="16"/>
        <v>-4.844284122457454E-2</v>
      </c>
      <c r="H67" s="83">
        <f t="shared" si="16"/>
        <v>0.19711005542359472</v>
      </c>
      <c r="I67" s="83">
        <f t="shared" si="16"/>
        <v>-5.6127703398558215E-2</v>
      </c>
      <c r="J67" s="83">
        <f t="shared" si="16"/>
        <v>8.0452545568824529E-2</v>
      </c>
      <c r="K67" s="83">
        <f t="shared" si="16"/>
        <v>2.4683925346177027E-2</v>
      </c>
      <c r="L67" s="83">
        <f t="shared" si="16"/>
        <v>-9.7560975609756073E-2</v>
      </c>
      <c r="M67" s="83">
        <f t="shared" si="16"/>
        <v>7.2178236052292455E-2</v>
      </c>
      <c r="N67" s="83">
        <f t="shared" si="16"/>
        <v>-0.21710736468500447</v>
      </c>
      <c r="O67" s="83">
        <f t="shared" si="16"/>
        <v>0.72741078208048604</v>
      </c>
      <c r="P67" s="83">
        <f t="shared" si="16"/>
        <v>4.5307443365695699E-2</v>
      </c>
      <c r="Q67" s="83">
        <f t="shared" si="16"/>
        <v>-5.1055139550715278E-4</v>
      </c>
      <c r="R67" s="83">
        <f t="shared" si="16"/>
        <v>0.21932515337423308</v>
      </c>
      <c r="S67" s="83">
        <f t="shared" si="16"/>
        <v>-0.16625916870415647</v>
      </c>
      <c r="T67" s="83">
        <f t="shared" si="16"/>
        <v>-4.0578845293152366E-2</v>
      </c>
      <c r="U67" s="83">
        <f t="shared" si="16"/>
        <v>-9.5600157562544252E-3</v>
      </c>
      <c r="V67" s="32"/>
    </row>
    <row r="68" spans="1:23" s="3" customFormat="1" ht="14.1" customHeight="1" x14ac:dyDescent="0.3">
      <c r="A68" s="73" t="s">
        <v>4</v>
      </c>
      <c r="B68" s="84">
        <f t="shared" si="16"/>
        <v>0.16553177163088217</v>
      </c>
      <c r="C68" s="84">
        <f t="shared" si="16"/>
        <v>0.10943855294363414</v>
      </c>
      <c r="D68" s="84">
        <f t="shared" si="16"/>
        <v>5.2064737042348375E-2</v>
      </c>
      <c r="E68" s="84">
        <f t="shared" si="16"/>
        <v>0.15573115510965096</v>
      </c>
      <c r="F68" s="84">
        <f t="shared" si="16"/>
        <v>0.25444049733570151</v>
      </c>
      <c r="G68" s="84">
        <f t="shared" si="16"/>
        <v>0.1116355055363949</v>
      </c>
      <c r="H68" s="84">
        <f t="shared" si="16"/>
        <v>0.31361671194092655</v>
      </c>
      <c r="I68" s="84">
        <f t="shared" si="16"/>
        <v>9.4788151481064897E-2</v>
      </c>
      <c r="J68" s="84">
        <f t="shared" si="16"/>
        <v>4.6404534183492663E-2</v>
      </c>
      <c r="K68" s="84">
        <f t="shared" si="16"/>
        <v>0.45639979602243752</v>
      </c>
      <c r="L68" s="84">
        <f t="shared" si="16"/>
        <v>0.41176470588235303</v>
      </c>
      <c r="M68" s="84">
        <f t="shared" si="16"/>
        <v>1.0712372790573133E-2</v>
      </c>
      <c r="N68" s="84">
        <f t="shared" si="16"/>
        <v>-5.0081425423891157E-2</v>
      </c>
      <c r="O68" s="84">
        <f t="shared" si="16"/>
        <v>0.65626805314846903</v>
      </c>
      <c r="P68" s="84">
        <f t="shared" si="16"/>
        <v>6.3891577928363974E-2</v>
      </c>
      <c r="Q68" s="84">
        <f t="shared" si="16"/>
        <v>8.4735925710969218E-2</v>
      </c>
      <c r="R68" s="84">
        <f t="shared" si="16"/>
        <v>0.36628849270664499</v>
      </c>
      <c r="S68" s="84">
        <f t="shared" si="16"/>
        <v>-0.26506024096385539</v>
      </c>
      <c r="T68" s="84">
        <f t="shared" si="16"/>
        <v>6.9162839985870805E-2</v>
      </c>
      <c r="U68" s="84">
        <f t="shared" si="16"/>
        <v>0.12881792018673499</v>
      </c>
      <c r="V68" s="32"/>
      <c r="W68" s="35"/>
    </row>
    <row r="69" spans="1:23" s="3" customFormat="1" ht="14.1" customHeight="1" x14ac:dyDescent="0.3">
      <c r="A69" s="71" t="s">
        <v>5</v>
      </c>
      <c r="B69" s="83">
        <f t="shared" si="16"/>
        <v>0.13687063808574274</v>
      </c>
      <c r="C69" s="83">
        <f t="shared" si="16"/>
        <v>5.3706540954625792E-2</v>
      </c>
      <c r="D69" s="83">
        <f t="shared" si="16"/>
        <v>-5.2282830542119685E-3</v>
      </c>
      <c r="E69" s="83">
        <f t="shared" si="16"/>
        <v>5.4575051405072017E-2</v>
      </c>
      <c r="F69" s="83">
        <f t="shared" si="16"/>
        <v>4.2031523642731994E-2</v>
      </c>
      <c r="G69" s="83">
        <f t="shared" si="16"/>
        <v>0.20314040533138589</v>
      </c>
      <c r="H69" s="83">
        <f t="shared" si="16"/>
        <v>0.34683232513492945</v>
      </c>
      <c r="I69" s="83">
        <f t="shared" si="16"/>
        <v>0.28192788924261492</v>
      </c>
      <c r="J69" s="83">
        <f t="shared" si="16"/>
        <v>0.10092240911557249</v>
      </c>
      <c r="K69" s="83">
        <f t="shared" si="16"/>
        <v>0.26282478347768157</v>
      </c>
      <c r="L69" s="83">
        <f t="shared" si="16"/>
        <v>-0.35828877005347592</v>
      </c>
      <c r="M69" s="83">
        <f t="shared" si="16"/>
        <v>9.7838534211279748E-2</v>
      </c>
      <c r="N69" s="83">
        <f t="shared" si="16"/>
        <v>0.12052079732688092</v>
      </c>
      <c r="O69" s="83">
        <f t="shared" si="16"/>
        <v>0.56058394160583935</v>
      </c>
      <c r="P69" s="83">
        <f t="shared" si="16"/>
        <v>0.60844748858447484</v>
      </c>
      <c r="Q69" s="83">
        <f t="shared" si="16"/>
        <v>1.382670529365293E-2</v>
      </c>
      <c r="R69" s="83">
        <f t="shared" si="16"/>
        <v>0.36877828054298645</v>
      </c>
      <c r="S69" s="83">
        <f t="shared" si="16"/>
        <v>-0.18614130434782605</v>
      </c>
      <c r="T69" s="83">
        <f t="shared" si="16"/>
        <v>2.778912954638324E-2</v>
      </c>
      <c r="U69" s="83">
        <f t="shared" si="16"/>
        <v>0.13239989564050636</v>
      </c>
      <c r="V69" s="32"/>
    </row>
    <row r="70" spans="1:23" s="3" customFormat="1" ht="14.1" customHeight="1" x14ac:dyDescent="0.3">
      <c r="A70" s="73" t="s">
        <v>6</v>
      </c>
      <c r="B70" s="84">
        <f t="shared" si="16"/>
        <v>0.15337091589982887</v>
      </c>
      <c r="C70" s="84">
        <f t="shared" si="16"/>
        <v>0.10043813064259166</v>
      </c>
      <c r="D70" s="84">
        <f t="shared" si="16"/>
        <v>4.1687674140904907E-2</v>
      </c>
      <c r="E70" s="84">
        <f t="shared" si="16"/>
        <v>0.14985862393967952</v>
      </c>
      <c r="F70" s="84">
        <f t="shared" si="16"/>
        <v>0.24516512942576618</v>
      </c>
      <c r="G70" s="84">
        <f t="shared" si="16"/>
        <v>0.25452807042863324</v>
      </c>
      <c r="H70" s="84">
        <f t="shared" si="16"/>
        <v>0.27692606877775261</v>
      </c>
      <c r="I70" s="84">
        <f t="shared" si="16"/>
        <v>0.35127055306427502</v>
      </c>
      <c r="J70" s="84">
        <f t="shared" si="16"/>
        <v>-4.3761935073201808E-2</v>
      </c>
      <c r="K70" s="84">
        <f t="shared" si="16"/>
        <v>0.22808454858266436</v>
      </c>
      <c r="L70" s="84">
        <f t="shared" si="16"/>
        <v>-0.6412078152753109</v>
      </c>
      <c r="M70" s="84">
        <f t="shared" si="16"/>
        <v>9.7810010019561133E-4</v>
      </c>
      <c r="N70" s="84">
        <f t="shared" si="16"/>
        <v>8.0568352399192467E-2</v>
      </c>
      <c r="O70" s="84">
        <f t="shared" si="16"/>
        <v>0.53956967973290459</v>
      </c>
      <c r="P70" s="84">
        <f t="shared" si="16"/>
        <v>0.33682634730538918</v>
      </c>
      <c r="Q70" s="84">
        <f t="shared" si="16"/>
        <v>0.17147770544159191</v>
      </c>
      <c r="R70" s="84">
        <f t="shared" si="16"/>
        <v>-4.9955197132616536E-2</v>
      </c>
      <c r="S70" s="84">
        <f t="shared" si="16"/>
        <v>-9.1789171746145537E-2</v>
      </c>
      <c r="T70" s="84">
        <f t="shared" si="16"/>
        <v>0.10743073047858953</v>
      </c>
      <c r="U70" s="84">
        <f t="shared" si="16"/>
        <v>0.14758314266913786</v>
      </c>
      <c r="V70" s="32"/>
      <c r="W70" s="35"/>
    </row>
    <row r="71" spans="1:23" s="3" customFormat="1" ht="14.1" customHeight="1" x14ac:dyDescent="0.3">
      <c r="A71" s="71" t="s">
        <v>7</v>
      </c>
      <c r="B71" s="83">
        <f t="shared" si="16"/>
        <v>0.12338708440093904</v>
      </c>
      <c r="C71" s="83">
        <f t="shared" si="16"/>
        <v>9.8657639552806708E-2</v>
      </c>
      <c r="D71" s="83">
        <f t="shared" si="16"/>
        <v>-1.5949345054179886E-2</v>
      </c>
      <c r="E71" s="83">
        <f t="shared" si="16"/>
        <v>0.103872728328398</v>
      </c>
      <c r="F71" s="83">
        <f t="shared" si="16"/>
        <v>0.33326596604688774</v>
      </c>
      <c r="G71" s="83">
        <f t="shared" si="16"/>
        <v>0.26103576226728942</v>
      </c>
      <c r="H71" s="83">
        <f t="shared" si="16"/>
        <v>0.18083973316889956</v>
      </c>
      <c r="I71" s="83">
        <f t="shared" si="16"/>
        <v>0.21244805066297245</v>
      </c>
      <c r="J71" s="83">
        <f t="shared" si="16"/>
        <v>-3.7181518956479365E-2</v>
      </c>
      <c r="K71" s="83">
        <f t="shared" si="16"/>
        <v>5.8875305623471874E-2</v>
      </c>
      <c r="L71" s="83">
        <f t="shared" si="16"/>
        <v>-0.7919655667144907</v>
      </c>
      <c r="M71" s="83">
        <f t="shared" si="16"/>
        <v>-9.3904182693275828E-2</v>
      </c>
      <c r="N71" s="83">
        <f t="shared" si="16"/>
        <v>2.8489723922281218E-2</v>
      </c>
      <c r="O71" s="83">
        <f t="shared" si="16"/>
        <v>0.36887340301974447</v>
      </c>
      <c r="P71" s="83">
        <f t="shared" si="16"/>
        <v>0.42446483180428141</v>
      </c>
      <c r="Q71" s="83">
        <f t="shared" si="16"/>
        <v>4.962153069806563E-2</v>
      </c>
      <c r="R71" s="83">
        <f t="shared" si="16"/>
        <v>-6.2296151337247196E-2</v>
      </c>
      <c r="S71" s="83">
        <f t="shared" si="16"/>
        <v>-0.32672388280556375</v>
      </c>
      <c r="T71" s="83">
        <f t="shared" si="16"/>
        <v>0.13713904507767083</v>
      </c>
      <c r="U71" s="83">
        <f t="shared" si="16"/>
        <v>0.10838830599637927</v>
      </c>
      <c r="V71" s="32"/>
    </row>
    <row r="72" spans="1:23" s="3" customFormat="1" ht="14.1" customHeight="1" x14ac:dyDescent="0.3">
      <c r="A72" s="73" t="s">
        <v>8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32"/>
      <c r="W72" s="35"/>
    </row>
    <row r="73" spans="1:23" s="3" customFormat="1" ht="14.1" customHeight="1" x14ac:dyDescent="0.3">
      <c r="A73" s="71" t="s">
        <v>9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32"/>
    </row>
    <row r="74" spans="1:23" s="3" customFormat="1" ht="14.1" customHeight="1" x14ac:dyDescent="0.3">
      <c r="A74" s="73" t="s">
        <v>10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32"/>
      <c r="W74" s="35"/>
    </row>
    <row r="75" spans="1:23" s="3" customFormat="1" ht="14.1" customHeight="1" x14ac:dyDescent="0.3">
      <c r="A75" s="71" t="s">
        <v>11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32"/>
    </row>
    <row r="76" spans="1:23" s="3" customFormat="1" ht="14.1" customHeight="1" thickBot="1" x14ac:dyDescent="0.35">
      <c r="A76" s="93" t="s">
        <v>12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32"/>
      <c r="W76" s="35"/>
    </row>
    <row r="77" spans="1:23" s="40" customFormat="1" ht="14.1" customHeight="1" thickTop="1" x14ac:dyDescent="0.3">
      <c r="A77" s="75" t="str">
        <f>A15</f>
        <v xml:space="preserve">Tρέχον έτος </v>
      </c>
      <c r="B77" s="85">
        <f>IF(B47=0,"",(B15/B47 -1))</f>
        <v>9.7126458218287581E-2</v>
      </c>
      <c r="C77" s="85">
        <f t="shared" ref="C77:U77" si="17">IF(C47=0,"",(C15/C47 -1))</f>
        <v>1.133553240404872E-2</v>
      </c>
      <c r="D77" s="85">
        <f t="shared" si="17"/>
        <v>3.1098111560910802E-2</v>
      </c>
      <c r="E77" s="85">
        <f t="shared" si="17"/>
        <v>9.3837902711622956E-2</v>
      </c>
      <c r="F77" s="85">
        <f t="shared" si="17"/>
        <v>0.24094533029612752</v>
      </c>
      <c r="G77" s="85">
        <f t="shared" si="17"/>
        <v>0.14497998853426064</v>
      </c>
      <c r="H77" s="85">
        <f t="shared" si="17"/>
        <v>0.24146138595215549</v>
      </c>
      <c r="I77" s="85">
        <f t="shared" si="17"/>
        <v>5.8393401358421526E-2</v>
      </c>
      <c r="J77" s="85">
        <f t="shared" si="17"/>
        <v>1.057970440226641E-2</v>
      </c>
      <c r="K77" s="85">
        <f t="shared" si="17"/>
        <v>0.14781900031046269</v>
      </c>
      <c r="L77" s="85">
        <f t="shared" si="17"/>
        <v>-0.59304274937133283</v>
      </c>
      <c r="M77" s="85">
        <f t="shared" si="17"/>
        <v>-7.7848114231859888E-4</v>
      </c>
      <c r="N77" s="85">
        <f t="shared" si="17"/>
        <v>-4.2685292976328837E-3</v>
      </c>
      <c r="O77" s="85">
        <f t="shared" si="17"/>
        <v>0.49866542680511783</v>
      </c>
      <c r="P77" s="85">
        <f t="shared" si="17"/>
        <v>0.31775412617615295</v>
      </c>
      <c r="Q77" s="85">
        <f t="shared" si="17"/>
        <v>6.8828430880433666E-2</v>
      </c>
      <c r="R77" s="85">
        <f t="shared" si="17"/>
        <v>6.6732738685166826E-2</v>
      </c>
      <c r="S77" s="85">
        <f t="shared" si="17"/>
        <v>-0.20245553759094581</v>
      </c>
      <c r="T77" s="85">
        <f t="shared" si="17"/>
        <v>5.0077938477930628E-2</v>
      </c>
      <c r="U77" s="85">
        <f t="shared" si="17"/>
        <v>8.3329797901672276E-2</v>
      </c>
      <c r="V77" s="39"/>
    </row>
    <row r="78" spans="1:23" s="22" customFormat="1" ht="14.1" customHeight="1" x14ac:dyDescent="0.25">
      <c r="A78" s="49" t="s">
        <v>55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1:23" s="22" customFormat="1" ht="14.1" customHeight="1" x14ac:dyDescent="0.25">
      <c r="A79" s="49" t="s">
        <v>33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1:23" s="3" customFormat="1" ht="15" customHeight="1" x14ac:dyDescent="0.3">
      <c r="A80" s="88"/>
      <c r="B80" s="89"/>
      <c r="C80" s="89"/>
      <c r="D80" s="89"/>
      <c r="E80" s="89"/>
      <c r="F80" s="89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1:21" s="3" customFormat="1" ht="15" customHeight="1" x14ac:dyDescent="0.3">
      <c r="A81" s="88"/>
      <c r="B81" s="89"/>
      <c r="C81" s="89"/>
      <c r="D81" s="89"/>
      <c r="E81" s="89"/>
      <c r="F81" s="89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2" spans="1:21" ht="15" customHeight="1" x14ac:dyDescent="0.3">
      <c r="A82" s="90"/>
    </row>
    <row r="83" spans="1:21" ht="15" customHeight="1" x14ac:dyDescent="0.3">
      <c r="A83" s="90"/>
    </row>
    <row r="85" spans="1:21" ht="15" customHeight="1" x14ac:dyDescent="0.3">
      <c r="B85" s="92"/>
      <c r="C85" s="92"/>
    </row>
    <row r="86" spans="1:21" ht="15" customHeight="1" x14ac:dyDescent="0.3">
      <c r="B86" s="78"/>
      <c r="C86" s="78"/>
    </row>
    <row r="87" spans="1:21" ht="15" customHeight="1" x14ac:dyDescent="0.3">
      <c r="B87" s="78"/>
      <c r="C87" s="78"/>
    </row>
    <row r="88" spans="1:21" ht="15" customHeight="1" x14ac:dyDescent="0.3">
      <c r="B88" s="78"/>
      <c r="C88" s="78"/>
    </row>
    <row r="89" spans="1:21" ht="15" customHeight="1" x14ac:dyDescent="0.3">
      <c r="B89" s="78"/>
      <c r="C89" s="78"/>
    </row>
  </sheetData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  <ignoredErrors>
    <ignoredError sqref="B31:U31 B47:U7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38DD5-1271-4243-B394-2BF92179EDBD}">
  <sheetPr>
    <pageSetUpPr fitToPage="1"/>
  </sheetPr>
  <dimension ref="A1:U36"/>
  <sheetViews>
    <sheetView showGridLines="0" showZeros="0" zoomScaleNormal="100" workbookViewId="0"/>
  </sheetViews>
  <sheetFormatPr defaultRowHeight="15" customHeight="1" x14ac:dyDescent="0.3"/>
  <cols>
    <col min="1" max="1" width="17.6640625" style="9" customWidth="1"/>
    <col min="2" max="16" width="10.6640625" style="15" customWidth="1"/>
    <col min="17" max="17" width="10.6640625" style="9" customWidth="1"/>
    <col min="18" max="21" width="8.88671875" style="9"/>
  </cols>
  <sheetData>
    <row r="1" spans="1:21" s="3" customFormat="1" ht="14.1" customHeight="1" x14ac:dyDescent="0.3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5"/>
      <c r="P1" s="15"/>
      <c r="Q1" s="9"/>
      <c r="R1" s="9"/>
      <c r="S1" s="9"/>
      <c r="T1" s="9"/>
      <c r="U1" s="9"/>
    </row>
    <row r="2" spans="1:21" ht="15" customHeight="1" x14ac:dyDescent="0.3">
      <c r="A2" s="10" t="s">
        <v>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1" s="2" customFormat="1" ht="14.1" customHeight="1" x14ac:dyDescent="0.3">
      <c r="A3" s="26" t="s">
        <v>64</v>
      </c>
      <c r="B3" s="110" t="s">
        <v>57</v>
      </c>
      <c r="C3" s="111"/>
      <c r="D3" s="111"/>
      <c r="E3" s="111"/>
      <c r="F3" s="112"/>
      <c r="G3" s="110" t="s">
        <v>58</v>
      </c>
      <c r="H3" s="111"/>
      <c r="I3" s="111"/>
      <c r="J3" s="111"/>
      <c r="K3" s="111"/>
      <c r="L3" s="110" t="s">
        <v>60</v>
      </c>
      <c r="M3" s="111"/>
      <c r="N3" s="111"/>
      <c r="O3" s="111"/>
      <c r="P3" s="111"/>
      <c r="Q3" s="19"/>
      <c r="R3" s="19"/>
      <c r="S3" s="19"/>
      <c r="T3" s="19"/>
      <c r="U3" s="19"/>
    </row>
    <row r="4" spans="1:21" s="2" customFormat="1" ht="14.1" customHeight="1" x14ac:dyDescent="0.3">
      <c r="A4" s="30"/>
      <c r="B4" s="27">
        <f>'table 3'!A2</f>
        <v>2023</v>
      </c>
      <c r="C4" s="27">
        <f>'table 3'!A17</f>
        <v>2022</v>
      </c>
      <c r="D4" s="27">
        <f>'table 3'!A33</f>
        <v>2019</v>
      </c>
      <c r="E4" s="27" t="str">
        <f>'table 3'!A49</f>
        <v>Δ2023/22</v>
      </c>
      <c r="F4" s="27" t="str">
        <f>'table 3'!A64</f>
        <v>Δ2023/19</v>
      </c>
      <c r="G4" s="27">
        <f>B4</f>
        <v>2023</v>
      </c>
      <c r="H4" s="27">
        <f t="shared" ref="H4:K4" si="0">C4</f>
        <v>2022</v>
      </c>
      <c r="I4" s="27">
        <f t="shared" si="0"/>
        <v>2019</v>
      </c>
      <c r="J4" s="27" t="str">
        <f t="shared" si="0"/>
        <v>Δ2023/22</v>
      </c>
      <c r="K4" s="27" t="str">
        <f t="shared" si="0"/>
        <v>Δ2023/19</v>
      </c>
      <c r="L4" s="27">
        <f>B4</f>
        <v>2023</v>
      </c>
      <c r="M4" s="27">
        <f t="shared" ref="M4:P4" si="1">C4</f>
        <v>2022</v>
      </c>
      <c r="N4" s="27">
        <f t="shared" si="1"/>
        <v>2019</v>
      </c>
      <c r="O4" s="27" t="str">
        <f t="shared" si="1"/>
        <v>Δ2023/22</v>
      </c>
      <c r="P4" s="27" t="str">
        <f t="shared" si="1"/>
        <v>Δ2023/19</v>
      </c>
      <c r="Q4" s="19"/>
      <c r="R4" s="19"/>
      <c r="S4" s="19"/>
      <c r="T4" s="19"/>
      <c r="U4" s="19"/>
    </row>
    <row r="5" spans="1:21" s="3" customFormat="1" ht="14.1" customHeight="1" x14ac:dyDescent="0.3">
      <c r="A5" s="33" t="s">
        <v>1</v>
      </c>
      <c r="B5" s="34">
        <f>'table 3'!U3-'table 3'!B3</f>
        <v>243389</v>
      </c>
      <c r="C5" s="34">
        <f>'table 3'!U18-'table 3'!B18</f>
        <v>155682</v>
      </c>
      <c r="D5" s="34">
        <f>'table 3'!U34-'table 3'!B34</f>
        <v>247663</v>
      </c>
      <c r="E5" s="46">
        <f>IFERROR(B5/C5-1,"")</f>
        <v>0.56337277270333108</v>
      </c>
      <c r="F5" s="60">
        <f>IFERROR(B5/D5-1,"")</f>
        <v>-1.7257321440828921E-2</v>
      </c>
      <c r="G5" s="34">
        <f>SUM('table 3'!D3:F3)</f>
        <v>40905</v>
      </c>
      <c r="H5" s="34">
        <f>SUM('table 3'!D18:F18)</f>
        <v>26405</v>
      </c>
      <c r="I5" s="34">
        <f>SUM('table 3'!D34:F34)</f>
        <v>36905</v>
      </c>
      <c r="J5" s="46">
        <f>IFERROR(G5/H5-1,"")</f>
        <v>0.54913842075364516</v>
      </c>
      <c r="K5" s="60">
        <f>IFERROR(G5/I5-1,"")</f>
        <v>0.10838639750711287</v>
      </c>
      <c r="L5" s="34">
        <f>SUM('table 3'!M3:O3)</f>
        <v>20629</v>
      </c>
      <c r="M5" s="34">
        <f>SUM('table 3'!M18:O18)</f>
        <v>11327</v>
      </c>
      <c r="N5" s="34">
        <f>SUM('table 3'!M34:O34)</f>
        <v>22894</v>
      </c>
      <c r="O5" s="46">
        <f>IFERROR(L5/M5-1,"")</f>
        <v>0.82122362496689316</v>
      </c>
      <c r="P5" s="60">
        <f>IFERROR(L5/N5-1,"")</f>
        <v>-9.8934218572551802E-2</v>
      </c>
      <c r="Q5" s="9"/>
      <c r="R5" s="9"/>
      <c r="S5" s="9"/>
      <c r="T5" s="9"/>
      <c r="U5" s="9"/>
    </row>
    <row r="6" spans="1:21" s="3" customFormat="1" ht="14.1" customHeight="1" x14ac:dyDescent="0.3">
      <c r="A6" s="30" t="s">
        <v>2</v>
      </c>
      <c r="B6" s="31">
        <f>'table 3'!U4-'table 3'!B4</f>
        <v>233136</v>
      </c>
      <c r="C6" s="31">
        <f>'table 3'!U19-'table 3'!B19</f>
        <v>167566</v>
      </c>
      <c r="D6" s="31">
        <f>'table 3'!U35-'table 3'!B35</f>
        <v>239370</v>
      </c>
      <c r="E6" s="45">
        <f>IFERROR(B6/C6-1,"")</f>
        <v>0.39130849933757439</v>
      </c>
      <c r="F6" s="61">
        <f>IFERROR(B6/D6-1,"")</f>
        <v>-2.6043363830053901E-2</v>
      </c>
      <c r="G6" s="31">
        <f>SUM('table 3'!D4:F4)</f>
        <v>34031</v>
      </c>
      <c r="H6" s="31">
        <f>SUM('table 3'!D19:F19)</f>
        <v>24948</v>
      </c>
      <c r="I6" s="31">
        <f>SUM('table 3'!D35:F35)</f>
        <v>32894</v>
      </c>
      <c r="J6" s="45">
        <f>IFERROR(G6/H6-1,"")</f>
        <v>0.36407728074394741</v>
      </c>
      <c r="K6" s="61">
        <f>IFERROR(G6/I6-1,"")</f>
        <v>3.456557426886353E-2</v>
      </c>
      <c r="L6" s="31">
        <f>SUM('table 3'!M4:O4)</f>
        <v>20069</v>
      </c>
      <c r="M6" s="31">
        <f>SUM('table 3'!M19:O19)</f>
        <v>13968</v>
      </c>
      <c r="N6" s="31">
        <f>SUM('table 3'!M35:O35)</f>
        <v>23659</v>
      </c>
      <c r="O6" s="45">
        <f>IFERROR(L6/M6-1,"")</f>
        <v>0.43678407789232532</v>
      </c>
      <c r="P6" s="61">
        <f>IFERROR(L6/N6-1,"")</f>
        <v>-0.1517392958282261</v>
      </c>
      <c r="Q6" s="9"/>
      <c r="R6" s="9"/>
      <c r="S6" s="9"/>
      <c r="T6" s="9"/>
      <c r="U6" s="9"/>
    </row>
    <row r="7" spans="1:21" s="3" customFormat="1" ht="14.1" customHeight="1" x14ac:dyDescent="0.3">
      <c r="A7" s="33" t="s">
        <v>3</v>
      </c>
      <c r="B7" s="34">
        <f>'table 3'!U5-'table 3'!B5</f>
        <v>278426</v>
      </c>
      <c r="C7" s="34">
        <f>'table 3'!U20-'table 3'!B20</f>
        <v>212415</v>
      </c>
      <c r="D7" s="34">
        <f>'table 3'!U36-'table 3'!B36</f>
        <v>286069</v>
      </c>
      <c r="E7" s="46">
        <f t="shared" ref="E7:E11" si="2">IFERROR(B7/C7-1,"")</f>
        <v>0.31076430572228886</v>
      </c>
      <c r="F7" s="60">
        <f t="shared" ref="F7:F11" si="3">IFERROR(B7/D7-1,"")</f>
        <v>-2.6717330434265829E-2</v>
      </c>
      <c r="G7" s="34">
        <f>SUM('table 3'!D5:F5)</f>
        <v>41440</v>
      </c>
      <c r="H7" s="34">
        <f>SUM('table 3'!D20:F20)</f>
        <v>31986</v>
      </c>
      <c r="I7" s="34">
        <f>SUM('table 3'!D36:F36)</f>
        <v>39326</v>
      </c>
      <c r="J7" s="46">
        <f t="shared" ref="J7:J11" si="4">IFERROR(G7/H7-1,"")</f>
        <v>0.29556681047958477</v>
      </c>
      <c r="K7" s="60">
        <f t="shared" ref="K7:K11" si="5">IFERROR(G7/I7-1,"")</f>
        <v>5.3755784976860177E-2</v>
      </c>
      <c r="L7" s="34">
        <f>SUM('table 3'!M5:O5)</f>
        <v>32431</v>
      </c>
      <c r="M7" s="34">
        <f>SUM('table 3'!M20:O20)</f>
        <v>23497</v>
      </c>
      <c r="N7" s="34">
        <f>SUM('table 3'!M36:O36)</f>
        <v>36240</v>
      </c>
      <c r="O7" s="46">
        <f t="shared" ref="O7:O11" si="6">IFERROR(L7/M7-1,"")</f>
        <v>0.38021875132995708</v>
      </c>
      <c r="P7" s="60">
        <f t="shared" ref="P7:P11" si="7">IFERROR(L7/N7-1,"")</f>
        <v>-0.1051048565121413</v>
      </c>
      <c r="Q7" s="9"/>
      <c r="R7" s="9"/>
      <c r="S7" s="9"/>
      <c r="T7" s="9"/>
      <c r="U7" s="9"/>
    </row>
    <row r="8" spans="1:21" s="3" customFormat="1" ht="14.1" customHeight="1" x14ac:dyDescent="0.3">
      <c r="A8" s="30" t="s">
        <v>4</v>
      </c>
      <c r="B8" s="31">
        <f>'table 3'!U6-'table 3'!B6</f>
        <v>358949</v>
      </c>
      <c r="C8" s="31">
        <f>'table 3'!U21-'table 3'!B21</f>
        <v>302607</v>
      </c>
      <c r="D8" s="31">
        <f>'table 3'!U37-'table 3'!B37</f>
        <v>326971</v>
      </c>
      <c r="E8" s="45">
        <f t="shared" si="2"/>
        <v>0.18618868697683788</v>
      </c>
      <c r="F8" s="61">
        <f t="shared" si="3"/>
        <v>9.7800722388224015E-2</v>
      </c>
      <c r="G8" s="31">
        <f>SUM('table 3'!D6:F6)</f>
        <v>51790</v>
      </c>
      <c r="H8" s="31">
        <f>SUM('table 3'!D21:F21)</f>
        <v>43608</v>
      </c>
      <c r="I8" s="31">
        <f>SUM('table 3'!D37:F37)</f>
        <v>47684</v>
      </c>
      <c r="J8" s="45">
        <f t="shared" si="4"/>
        <v>0.18762612364703735</v>
      </c>
      <c r="K8" s="61">
        <f t="shared" si="5"/>
        <v>8.6108547940608959E-2</v>
      </c>
      <c r="L8" s="31">
        <f>SUM('table 3'!M6:O6)</f>
        <v>73278</v>
      </c>
      <c r="M8" s="31">
        <f>SUM('table 3'!M21:O21)</f>
        <v>63276</v>
      </c>
      <c r="N8" s="31">
        <f>SUM('table 3'!M37:O37)</f>
        <v>72324</v>
      </c>
      <c r="O8" s="45">
        <f t="shared" si="6"/>
        <v>0.15806941020292054</v>
      </c>
      <c r="P8" s="61">
        <f t="shared" si="7"/>
        <v>1.3190642110502804E-2</v>
      </c>
      <c r="Q8" s="9"/>
      <c r="R8" s="9"/>
      <c r="S8" s="9"/>
      <c r="T8" s="9"/>
      <c r="U8" s="9"/>
    </row>
    <row r="9" spans="1:21" s="3" customFormat="1" ht="14.1" customHeight="1" x14ac:dyDescent="0.3">
      <c r="A9" s="33" t="s">
        <v>5</v>
      </c>
      <c r="B9" s="34">
        <f>'table 3'!U7-'table 3'!B7</f>
        <v>418953</v>
      </c>
      <c r="C9" s="34">
        <f>'table 3'!U22-'table 3'!B22</f>
        <v>350987</v>
      </c>
      <c r="D9" s="34">
        <f>'table 3'!U38-'table 3'!B38</f>
        <v>371363</v>
      </c>
      <c r="E9" s="46">
        <f t="shared" si="2"/>
        <v>0.19364249957975654</v>
      </c>
      <c r="F9" s="60">
        <f t="shared" si="3"/>
        <v>0.12814954640069143</v>
      </c>
      <c r="G9" s="34">
        <f>SUM('table 3'!D7:F7)</f>
        <v>50864</v>
      </c>
      <c r="H9" s="34">
        <f>SUM('table 3'!D22:F22)</f>
        <v>42464</v>
      </c>
      <c r="I9" s="34">
        <f>SUM('table 3'!D38:F38)</f>
        <v>50294</v>
      </c>
      <c r="J9" s="46">
        <f t="shared" si="4"/>
        <v>0.19781461944235113</v>
      </c>
      <c r="K9" s="60">
        <f t="shared" si="5"/>
        <v>1.1333359844116542E-2</v>
      </c>
      <c r="L9" s="34">
        <f>SUM('table 3'!M7:O7)</f>
        <v>121306</v>
      </c>
      <c r="M9" s="34">
        <f>SUM('table 3'!M22:O22)</f>
        <v>102568</v>
      </c>
      <c r="N9" s="34">
        <f>SUM('table 3'!M38:O38)</f>
        <v>105596</v>
      </c>
      <c r="O9" s="46">
        <f t="shared" si="6"/>
        <v>0.18268855783480231</v>
      </c>
      <c r="P9" s="60">
        <f t="shared" si="7"/>
        <v>0.14877457479449974</v>
      </c>
      <c r="Q9" s="9"/>
      <c r="R9" s="9"/>
      <c r="S9" s="9"/>
      <c r="T9" s="9"/>
      <c r="U9" s="9"/>
    </row>
    <row r="10" spans="1:21" s="3" customFormat="1" ht="14.1" customHeight="1" x14ac:dyDescent="0.3">
      <c r="A10" s="30" t="s">
        <v>6</v>
      </c>
      <c r="B10" s="31">
        <f>'table 3'!U8-'table 3'!B8</f>
        <v>489736</v>
      </c>
      <c r="C10" s="31">
        <f>'table 3'!U23-'table 3'!B23</f>
        <v>425716</v>
      </c>
      <c r="D10" s="31">
        <f>'table 3'!U39-'table 3'!B39</f>
        <v>428769</v>
      </c>
      <c r="E10" s="45">
        <f t="shared" si="2"/>
        <v>0.15038194477069222</v>
      </c>
      <c r="F10" s="61">
        <f t="shared" si="3"/>
        <v>0.14219078338219404</v>
      </c>
      <c r="G10" s="31">
        <f>SUM('table 3'!D8:F8)</f>
        <v>58081</v>
      </c>
      <c r="H10" s="31">
        <f>SUM('table 3'!D23:F23)</f>
        <v>50023</v>
      </c>
      <c r="I10" s="31">
        <f>SUM('table 3'!D39:F39)</f>
        <v>53778</v>
      </c>
      <c r="J10" s="45">
        <f t="shared" si="4"/>
        <v>0.16108590048577653</v>
      </c>
      <c r="K10" s="61">
        <f t="shared" si="5"/>
        <v>8.0014132173007457E-2</v>
      </c>
      <c r="L10" s="31">
        <f>SUM('table 3'!M8:O8)</f>
        <v>150362</v>
      </c>
      <c r="M10" s="31">
        <f>SUM('table 3'!M23:O23)</f>
        <v>135980</v>
      </c>
      <c r="N10" s="31">
        <f>SUM('table 3'!M39:O39)</f>
        <v>135368</v>
      </c>
      <c r="O10" s="45">
        <f t="shared" si="6"/>
        <v>0.10576555375790564</v>
      </c>
      <c r="P10" s="61">
        <f t="shared" si="7"/>
        <v>0.11076473021689015</v>
      </c>
      <c r="Q10" s="9"/>
      <c r="R10" s="9"/>
      <c r="S10" s="9"/>
      <c r="T10" s="9"/>
      <c r="U10" s="9"/>
    </row>
    <row r="11" spans="1:21" s="3" customFormat="1" ht="14.1" customHeight="1" x14ac:dyDescent="0.3">
      <c r="A11" s="33" t="s">
        <v>7</v>
      </c>
      <c r="B11" s="34">
        <f>'table 3'!U9-'table 3'!B9</f>
        <v>544824</v>
      </c>
      <c r="C11" s="34">
        <f>'table 3'!U24-'table 3'!B24</f>
        <v>488419</v>
      </c>
      <c r="D11" s="34">
        <f>'table 3'!U40-'table 3'!B40</f>
        <v>497720</v>
      </c>
      <c r="E11" s="46">
        <f t="shared" si="2"/>
        <v>0.1154848603350811</v>
      </c>
      <c r="F11" s="60">
        <f t="shared" si="3"/>
        <v>9.4639556377079437E-2</v>
      </c>
      <c r="G11" s="34">
        <f>SUM('table 3'!D9:F9)</f>
        <v>70834</v>
      </c>
      <c r="H11" s="34">
        <f>SUM('table 3'!D24:F24)</f>
        <v>64838</v>
      </c>
      <c r="I11" s="34">
        <f>SUM('table 3'!D40:F40)</f>
        <v>68129</v>
      </c>
      <c r="J11" s="46">
        <f t="shared" si="4"/>
        <v>9.2476634072611752E-2</v>
      </c>
      <c r="K11" s="60">
        <f t="shared" si="5"/>
        <v>3.9704090768982292E-2</v>
      </c>
      <c r="L11" s="34">
        <f>SUM('table 3'!M9:O9)</f>
        <v>151425</v>
      </c>
      <c r="M11" s="34">
        <f>SUM('table 3'!M24:O24)</f>
        <v>140391</v>
      </c>
      <c r="N11" s="34">
        <f>SUM('table 3'!M40:O40)</f>
        <v>146016</v>
      </c>
      <c r="O11" s="46">
        <f t="shared" si="6"/>
        <v>7.8594781716776696E-2</v>
      </c>
      <c r="P11" s="60">
        <f t="shared" si="7"/>
        <v>3.7043885601578008E-2</v>
      </c>
      <c r="Q11" s="9"/>
      <c r="R11" s="9"/>
      <c r="S11" s="9"/>
      <c r="T11" s="9"/>
      <c r="U11" s="9"/>
    </row>
    <row r="12" spans="1:21" s="3" customFormat="1" ht="14.1" customHeight="1" x14ac:dyDescent="0.3">
      <c r="A12" s="30" t="s">
        <v>8</v>
      </c>
      <c r="B12" s="31">
        <f>'table 3'!U10-'table 3'!B10</f>
        <v>0</v>
      </c>
      <c r="C12" s="31">
        <f>'table 3'!U25-'table 3'!B25</f>
        <v>479891</v>
      </c>
      <c r="D12" s="31">
        <f>'table 3'!U41-'table 3'!B41</f>
        <v>491964</v>
      </c>
      <c r="E12" s="45"/>
      <c r="F12" s="61"/>
      <c r="G12" s="31">
        <f>SUM('table 3'!D10:F10)</f>
        <v>0</v>
      </c>
      <c r="H12" s="31">
        <f>SUM('table 3'!D25:F25)</f>
        <v>63336</v>
      </c>
      <c r="I12" s="31">
        <f>SUM('table 3'!D41:F41)</f>
        <v>69177</v>
      </c>
      <c r="J12" s="45"/>
      <c r="K12" s="61"/>
      <c r="L12" s="31">
        <f>SUM('table 3'!M10:O10)</f>
        <v>0</v>
      </c>
      <c r="M12" s="31">
        <f>SUM('table 3'!M25:O25)</f>
        <v>140660</v>
      </c>
      <c r="N12" s="31">
        <f>SUM('table 3'!M41:O41)</f>
        <v>143197</v>
      </c>
      <c r="O12" s="45"/>
      <c r="P12" s="61"/>
      <c r="Q12" s="9"/>
      <c r="R12" s="9"/>
      <c r="S12" s="9"/>
      <c r="T12" s="9"/>
      <c r="U12" s="9"/>
    </row>
    <row r="13" spans="1:21" s="3" customFormat="1" ht="14.1" customHeight="1" x14ac:dyDescent="0.3">
      <c r="A13" s="33" t="s">
        <v>9</v>
      </c>
      <c r="B13" s="34">
        <f>'table 3'!U11-'table 3'!B11</f>
        <v>0</v>
      </c>
      <c r="C13" s="34">
        <f>'table 3'!U26-'table 3'!B26</f>
        <v>420706</v>
      </c>
      <c r="D13" s="34">
        <f>'table 3'!U42-'table 3'!B42</f>
        <v>427125</v>
      </c>
      <c r="E13" s="46"/>
      <c r="F13" s="60"/>
      <c r="G13" s="34">
        <f>SUM('table 3'!D11:F11)</f>
        <v>0</v>
      </c>
      <c r="H13" s="34">
        <f>SUM('table 3'!D26:F26)</f>
        <v>48171</v>
      </c>
      <c r="I13" s="34">
        <f>SUM('table 3'!D42:F42)</f>
        <v>53827</v>
      </c>
      <c r="J13" s="46"/>
      <c r="K13" s="60"/>
      <c r="L13" s="34">
        <f>SUM('table 3'!M11:O11)</f>
        <v>0</v>
      </c>
      <c r="M13" s="34">
        <f>SUM('table 3'!M26:O26)</f>
        <v>129453</v>
      </c>
      <c r="N13" s="34">
        <f>SUM('table 3'!M42:O42)</f>
        <v>128040</v>
      </c>
      <c r="O13" s="46"/>
      <c r="P13" s="60"/>
      <c r="Q13" s="9"/>
      <c r="R13" s="9"/>
      <c r="S13" s="9"/>
      <c r="T13" s="9"/>
      <c r="U13" s="9"/>
    </row>
    <row r="14" spans="1:21" s="3" customFormat="1" ht="14.1" customHeight="1" x14ac:dyDescent="0.3">
      <c r="A14" s="30" t="s">
        <v>10</v>
      </c>
      <c r="B14" s="31">
        <f>'table 3'!U12-'table 3'!B12</f>
        <v>0</v>
      </c>
      <c r="C14" s="31">
        <f>'table 3'!U27-'table 3'!B27</f>
        <v>338578</v>
      </c>
      <c r="D14" s="31">
        <f>'table 3'!U43-'table 3'!B43</f>
        <v>335975</v>
      </c>
      <c r="E14" s="45"/>
      <c r="F14" s="61"/>
      <c r="G14" s="31">
        <f>SUM('table 3'!D12:F12)</f>
        <v>0</v>
      </c>
      <c r="H14" s="31">
        <f>SUM('table 3'!D27:F27)</f>
        <v>42646</v>
      </c>
      <c r="I14" s="31">
        <f>SUM('table 3'!D43:F43)</f>
        <v>42795</v>
      </c>
      <c r="J14" s="45"/>
      <c r="K14" s="61"/>
      <c r="L14" s="31">
        <f>SUM('table 3'!M12:O12)</f>
        <v>0</v>
      </c>
      <c r="M14" s="31">
        <f>SUM('table 3'!M27:O27)</f>
        <v>81970</v>
      </c>
      <c r="N14" s="31">
        <f>SUM('table 3'!M43:O43)</f>
        <v>81353</v>
      </c>
      <c r="O14" s="45"/>
      <c r="P14" s="61"/>
      <c r="Q14" s="9"/>
      <c r="R14" s="9"/>
      <c r="S14" s="9"/>
      <c r="T14" s="9"/>
      <c r="U14" s="9"/>
    </row>
    <row r="15" spans="1:21" s="3" customFormat="1" ht="14.1" customHeight="1" x14ac:dyDescent="0.3">
      <c r="A15" s="33" t="s">
        <v>11</v>
      </c>
      <c r="B15" s="34">
        <f>'table 3'!U13-'table 3'!B13</f>
        <v>0</v>
      </c>
      <c r="C15" s="34">
        <f>'table 3'!U28-'table 3'!B28</f>
        <v>259665</v>
      </c>
      <c r="D15" s="34">
        <f>'table 3'!U44-'table 3'!B44</f>
        <v>260678</v>
      </c>
      <c r="E15" s="46"/>
      <c r="F15" s="60"/>
      <c r="G15" s="34">
        <f>SUM('table 3'!D13:F13)</f>
        <v>0</v>
      </c>
      <c r="H15" s="34">
        <f>SUM('table 3'!D28:F28)</f>
        <v>36279</v>
      </c>
      <c r="I15" s="34">
        <f>SUM('table 3'!D44:F44)</f>
        <v>36598</v>
      </c>
      <c r="J15" s="46"/>
      <c r="K15" s="60"/>
      <c r="L15" s="34">
        <f>SUM('table 3'!M13:O13)</f>
        <v>0</v>
      </c>
      <c r="M15" s="34">
        <f>SUM('table 3'!M28:O28)</f>
        <v>28542</v>
      </c>
      <c r="N15" s="34">
        <f>SUM('table 3'!M44:O44)</f>
        <v>30230</v>
      </c>
      <c r="O15" s="46"/>
      <c r="P15" s="60"/>
      <c r="Q15" s="9"/>
      <c r="R15" s="9"/>
      <c r="S15" s="9"/>
      <c r="T15" s="9"/>
      <c r="U15" s="9"/>
    </row>
    <row r="16" spans="1:21" s="3" customFormat="1" ht="14.1" customHeight="1" thickBot="1" x14ac:dyDescent="0.35">
      <c r="A16" s="98" t="s">
        <v>12</v>
      </c>
      <c r="B16" s="99">
        <f>'table 3'!U14-'table 3'!B14</f>
        <v>0</v>
      </c>
      <c r="C16" s="99">
        <f>'table 3'!U29-'table 3'!B29</f>
        <v>258191</v>
      </c>
      <c r="D16" s="99">
        <f>'table 3'!U45-'table 3'!B45</f>
        <v>249188</v>
      </c>
      <c r="E16" s="100"/>
      <c r="F16" s="101"/>
      <c r="G16" s="99">
        <f>SUM('table 3'!D14:F14)</f>
        <v>0</v>
      </c>
      <c r="H16" s="99">
        <f>SUM('table 3'!D29:F29)</f>
        <v>37088</v>
      </c>
      <c r="I16" s="99">
        <f>SUM('table 3'!D45:F45)</f>
        <v>36577</v>
      </c>
      <c r="J16" s="100"/>
      <c r="K16" s="101"/>
      <c r="L16" s="99">
        <f>SUM('table 3'!M14:O14)</f>
        <v>0</v>
      </c>
      <c r="M16" s="99">
        <f>SUM('table 3'!M29:O29)</f>
        <v>19703</v>
      </c>
      <c r="N16" s="99">
        <f>SUM('table 3'!M45:O45)</f>
        <v>19391</v>
      </c>
      <c r="O16" s="100"/>
      <c r="P16" s="101"/>
      <c r="Q16" s="9"/>
      <c r="R16" s="9"/>
      <c r="S16" s="9"/>
      <c r="T16" s="9"/>
      <c r="U16" s="9"/>
    </row>
    <row r="17" spans="1:21" s="3" customFormat="1" ht="14.1" customHeight="1" thickTop="1" x14ac:dyDescent="0.3">
      <c r="A17" s="41" t="s">
        <v>13</v>
      </c>
      <c r="B17" s="42">
        <f>SUM(B5:B11)</f>
        <v>2567413</v>
      </c>
      <c r="C17" s="42">
        <f>SUM(C5:C11)</f>
        <v>2103392</v>
      </c>
      <c r="D17" s="42">
        <f>SUM(D5:D11)</f>
        <v>2397925</v>
      </c>
      <c r="E17" s="62">
        <f>IFERROR(B17/C17-1,"")</f>
        <v>0.22060604965693509</v>
      </c>
      <c r="F17" s="63">
        <f>IFERROR(B17/D17-1,"")</f>
        <v>7.0681109709436196E-2</v>
      </c>
      <c r="G17" s="42">
        <f>SUM(G5:G11)</f>
        <v>347945</v>
      </c>
      <c r="H17" s="42">
        <f>SUM(H5:H11)</f>
        <v>284272</v>
      </c>
      <c r="I17" s="42">
        <f>SUM(I5:I11)</f>
        <v>329010</v>
      </c>
      <c r="J17" s="62">
        <f>IFERROR(G17/H17-1,"")</f>
        <v>0.22398618224798783</v>
      </c>
      <c r="K17" s="63">
        <f>IFERROR(G17/I17-1,"")</f>
        <v>5.7551442205404202E-2</v>
      </c>
      <c r="L17" s="42">
        <f>SUM(L5:L11)</f>
        <v>569500</v>
      </c>
      <c r="M17" s="42">
        <f>SUM(M5:M11)</f>
        <v>491007</v>
      </c>
      <c r="N17" s="42">
        <f>SUM(N5:N11)</f>
        <v>542097</v>
      </c>
      <c r="O17" s="62">
        <f>IFERROR(L17/M17-1,"")</f>
        <v>0.15986126470702056</v>
      </c>
      <c r="P17" s="63">
        <f>IFERROR(L17/N17-1,"")</f>
        <v>5.0549993820294237E-2</v>
      </c>
      <c r="Q17" s="9"/>
      <c r="R17" s="9"/>
      <c r="S17" s="9"/>
      <c r="T17" s="9"/>
      <c r="U17" s="9"/>
    </row>
    <row r="18" spans="1:21" s="3" customFormat="1" ht="14.1" customHeight="1" x14ac:dyDescent="0.3">
      <c r="A18" s="55"/>
      <c r="B18" s="57"/>
      <c r="C18" s="57"/>
      <c r="D18" s="57"/>
      <c r="E18" s="58"/>
      <c r="F18" s="59"/>
      <c r="G18" s="57"/>
      <c r="H18" s="57"/>
      <c r="I18" s="57"/>
      <c r="J18" s="58"/>
      <c r="K18" s="59"/>
      <c r="L18" s="57"/>
      <c r="M18" s="57"/>
      <c r="N18" s="57"/>
      <c r="O18" s="58"/>
      <c r="P18" s="59"/>
      <c r="Q18" s="9"/>
      <c r="R18" s="9"/>
      <c r="S18" s="9"/>
      <c r="T18" s="9"/>
      <c r="U18" s="9"/>
    </row>
    <row r="19" spans="1:21" s="3" customFormat="1" ht="15" customHeight="1" x14ac:dyDescent="0.3">
      <c r="A19" s="54" t="s">
        <v>64</v>
      </c>
      <c r="B19" s="110" t="s">
        <v>61</v>
      </c>
      <c r="C19" s="111"/>
      <c r="D19" s="111"/>
      <c r="E19" s="111"/>
      <c r="F19" s="112"/>
      <c r="G19" s="110" t="s">
        <v>62</v>
      </c>
      <c r="H19" s="111"/>
      <c r="I19" s="111"/>
      <c r="J19" s="111"/>
      <c r="K19" s="111"/>
    </row>
    <row r="20" spans="1:21" s="3" customFormat="1" ht="15" customHeight="1" x14ac:dyDescent="0.3">
      <c r="A20" s="30"/>
      <c r="B20" s="27">
        <f>B4</f>
        <v>2023</v>
      </c>
      <c r="C20" s="27">
        <f t="shared" ref="C20:F20" si="8">C4</f>
        <v>2022</v>
      </c>
      <c r="D20" s="27">
        <f t="shared" si="8"/>
        <v>2019</v>
      </c>
      <c r="E20" s="27" t="str">
        <f t="shared" si="8"/>
        <v>Δ2023/22</v>
      </c>
      <c r="F20" s="27" t="str">
        <f t="shared" si="8"/>
        <v>Δ2023/19</v>
      </c>
      <c r="G20" s="27">
        <f>B4</f>
        <v>2023</v>
      </c>
      <c r="H20" s="27">
        <f t="shared" ref="H20:K20" si="9">C4</f>
        <v>2022</v>
      </c>
      <c r="I20" s="27">
        <f t="shared" si="9"/>
        <v>2019</v>
      </c>
      <c r="J20" s="27" t="str">
        <f t="shared" si="9"/>
        <v>Δ2023/22</v>
      </c>
      <c r="K20" s="27" t="str">
        <f t="shared" si="9"/>
        <v>Δ2023/19</v>
      </c>
    </row>
    <row r="21" spans="1:21" ht="15" customHeight="1" x14ac:dyDescent="0.3">
      <c r="A21" s="33" t="s">
        <v>1</v>
      </c>
      <c r="B21" s="34">
        <f>SUM('table 3'!G3:H3)</f>
        <v>79635</v>
      </c>
      <c r="C21" s="34">
        <f>SUM('table 3'!G18:H18)</f>
        <v>49678</v>
      </c>
      <c r="D21" s="34">
        <f>SUM('table 3'!G34:H34)</f>
        <v>70451</v>
      </c>
      <c r="E21" s="46">
        <f>IFERROR(B21/C21-1,"")</f>
        <v>0.60302347115423327</v>
      </c>
      <c r="F21" s="60">
        <f>IFERROR(B21/D21-1,"")</f>
        <v>0.13036010844416679</v>
      </c>
      <c r="G21" s="34">
        <f>SUM('table 3'!I3:L3)</f>
        <v>9292</v>
      </c>
      <c r="H21" s="34">
        <f>SUM('table 3'!I18:L18)</f>
        <v>9077</v>
      </c>
      <c r="I21" s="34">
        <f>SUM('table 3'!I34:L34)</f>
        <v>12784</v>
      </c>
      <c r="J21" s="46">
        <f>IFERROR(G21/H21-1,"")</f>
        <v>2.3686239947119159E-2</v>
      </c>
      <c r="K21" s="60">
        <f>IFERROR(G21/I21-1,"")</f>
        <v>-0.27315394242803503</v>
      </c>
      <c r="L21" s="3"/>
      <c r="M21" s="3"/>
      <c r="N21" s="3"/>
      <c r="O21" s="3"/>
      <c r="P21" s="3"/>
      <c r="Q21"/>
      <c r="R21"/>
      <c r="S21"/>
      <c r="T21"/>
      <c r="U21"/>
    </row>
    <row r="22" spans="1:21" ht="15" customHeight="1" x14ac:dyDescent="0.3">
      <c r="A22" s="30" t="s">
        <v>2</v>
      </c>
      <c r="B22" s="31">
        <f>SUM('table 3'!G4:H4)</f>
        <v>75901</v>
      </c>
      <c r="C22" s="31">
        <f>SUM('table 3'!G19:H19)</f>
        <v>51372</v>
      </c>
      <c r="D22" s="31">
        <f>SUM('table 3'!G35:H35)</f>
        <v>67696</v>
      </c>
      <c r="E22" s="45">
        <f>IFERROR(B22/C22-1,"")</f>
        <v>0.47747800358171766</v>
      </c>
      <c r="F22" s="61">
        <f>IFERROR(B22/D22-1,"")</f>
        <v>0.12120361616639097</v>
      </c>
      <c r="G22" s="31">
        <f>SUM('table 3'!I4:L4)</f>
        <v>7454</v>
      </c>
      <c r="H22" s="31">
        <f>SUM('table 3'!I19:L19)</f>
        <v>10058</v>
      </c>
      <c r="I22" s="31">
        <f>SUM('table 3'!I35:L35)</f>
        <v>12781</v>
      </c>
      <c r="J22" s="45">
        <f>IFERROR(G22/H22-1,"")</f>
        <v>-0.25889838934181741</v>
      </c>
      <c r="K22" s="61">
        <f>IFERROR(G22/I22-1,"")</f>
        <v>-0.41679054847038577</v>
      </c>
      <c r="L22" s="3"/>
      <c r="M22" s="3"/>
      <c r="N22" s="3"/>
      <c r="O22" s="3"/>
      <c r="P22" s="3"/>
      <c r="Q22"/>
      <c r="R22"/>
      <c r="S22"/>
      <c r="T22"/>
      <c r="U22"/>
    </row>
    <row r="23" spans="1:21" ht="15" customHeight="1" x14ac:dyDescent="0.3">
      <c r="A23" s="33" t="s">
        <v>3</v>
      </c>
      <c r="B23" s="34">
        <f>SUM('table 3'!G5:H5)</f>
        <v>80623</v>
      </c>
      <c r="C23" s="34">
        <f>SUM('table 3'!G20:H20)</f>
        <v>62914</v>
      </c>
      <c r="D23" s="34">
        <f>SUM('table 3'!G36:H36)</f>
        <v>78209</v>
      </c>
      <c r="E23" s="46">
        <f t="shared" ref="E23:E27" si="10">IFERROR(B23/C23-1,"")</f>
        <v>0.28147947992497691</v>
      </c>
      <c r="F23" s="60">
        <f t="shared" ref="F23:F27" si="11">IFERROR(B23/D23-1,"")</f>
        <v>3.0866012862969638E-2</v>
      </c>
      <c r="G23" s="34">
        <f>SUM('table 3'!I5:L5)</f>
        <v>14493</v>
      </c>
      <c r="H23" s="34">
        <f>SUM('table 3'!I20:L20)</f>
        <v>12178</v>
      </c>
      <c r="I23" s="34">
        <f>SUM('table 3'!I36:L36)</f>
        <v>14986</v>
      </c>
      <c r="J23" s="46">
        <f t="shared" ref="J23:J27" si="12">IFERROR(G23/H23-1,"")</f>
        <v>0.19009689604204305</v>
      </c>
      <c r="K23" s="60">
        <f t="shared" ref="K23:K27" si="13">IFERROR(G23/I23-1,"")</f>
        <v>-3.289737087948752E-2</v>
      </c>
      <c r="L23" s="3"/>
      <c r="M23" s="3"/>
      <c r="N23" s="3"/>
      <c r="O23" s="3"/>
      <c r="P23" s="3"/>
      <c r="Q23"/>
      <c r="R23"/>
      <c r="S23"/>
      <c r="T23"/>
      <c r="U23"/>
    </row>
    <row r="24" spans="1:21" ht="15" customHeight="1" x14ac:dyDescent="0.3">
      <c r="A24" s="30" t="s">
        <v>4</v>
      </c>
      <c r="B24" s="31">
        <f>SUM('table 3'!G6:H6)</f>
        <v>95574</v>
      </c>
      <c r="C24" s="31">
        <f>SUM('table 3'!G21:H21)</f>
        <v>78895</v>
      </c>
      <c r="D24" s="31">
        <f>SUM('table 3'!G37:H37)</f>
        <v>81227</v>
      </c>
      <c r="E24" s="45">
        <f t="shared" si="10"/>
        <v>0.21140756701945618</v>
      </c>
      <c r="F24" s="61">
        <f t="shared" si="11"/>
        <v>0.17662846097972351</v>
      </c>
      <c r="G24" s="31">
        <f>SUM('table 3'!I6:L6)</f>
        <v>20553</v>
      </c>
      <c r="H24" s="31">
        <f>SUM('table 3'!I21:L21)</f>
        <v>16844</v>
      </c>
      <c r="I24" s="31">
        <f>SUM('table 3'!I37:L37)</f>
        <v>18221</v>
      </c>
      <c r="J24" s="45">
        <f t="shared" si="12"/>
        <v>0.22019710282593219</v>
      </c>
      <c r="K24" s="61">
        <f t="shared" si="13"/>
        <v>0.12798419406179673</v>
      </c>
      <c r="L24" s="3"/>
      <c r="M24" s="3"/>
      <c r="N24" s="3"/>
      <c r="O24" s="3"/>
      <c r="P24" s="3"/>
      <c r="Q24"/>
      <c r="R24"/>
      <c r="S24"/>
      <c r="T24"/>
      <c r="U24"/>
    </row>
    <row r="25" spans="1:21" ht="15" customHeight="1" x14ac:dyDescent="0.3">
      <c r="A25" s="33" t="s">
        <v>5</v>
      </c>
      <c r="B25" s="34">
        <f>SUM('table 3'!G7:H7)</f>
        <v>103078</v>
      </c>
      <c r="C25" s="34">
        <f>SUM('table 3'!G22:H22)</f>
        <v>78106</v>
      </c>
      <c r="D25" s="34">
        <f>SUM('table 3'!G38:H38)</f>
        <v>82377</v>
      </c>
      <c r="E25" s="46">
        <f t="shared" si="10"/>
        <v>0.31971935574731769</v>
      </c>
      <c r="F25" s="60">
        <f t="shared" si="11"/>
        <v>0.25129587142042076</v>
      </c>
      <c r="G25" s="34">
        <f>SUM('table 3'!I7:L7)</f>
        <v>25284</v>
      </c>
      <c r="H25" s="34">
        <f>SUM('table 3'!I22:L22)</f>
        <v>20879</v>
      </c>
      <c r="I25" s="34">
        <f>SUM('table 3'!I38:L38)</f>
        <v>20382</v>
      </c>
      <c r="J25" s="46">
        <f t="shared" si="12"/>
        <v>0.21097753723837354</v>
      </c>
      <c r="K25" s="60">
        <f t="shared" si="13"/>
        <v>0.240506329113924</v>
      </c>
      <c r="L25" s="3"/>
      <c r="M25" s="3"/>
      <c r="N25" s="3"/>
      <c r="O25" s="3"/>
      <c r="P25" s="3"/>
      <c r="Q25"/>
      <c r="R25"/>
      <c r="S25"/>
      <c r="T25"/>
      <c r="U25"/>
    </row>
    <row r="26" spans="1:21" ht="15" customHeight="1" x14ac:dyDescent="0.3">
      <c r="A26" s="30" t="s">
        <v>6</v>
      </c>
      <c r="B26" s="31">
        <f>SUM('table 3'!G8:H8)</f>
        <v>108938</v>
      </c>
      <c r="C26" s="31">
        <f>SUM('table 3'!G23:H23)</f>
        <v>86946</v>
      </c>
      <c r="D26" s="31">
        <f>SUM('table 3'!G39:H39)</f>
        <v>86285</v>
      </c>
      <c r="E26" s="45">
        <f t="shared" si="10"/>
        <v>0.25293860557127412</v>
      </c>
      <c r="F26" s="61">
        <f t="shared" si="11"/>
        <v>0.26253694153097284</v>
      </c>
      <c r="G26" s="31">
        <f>SUM('table 3'!I8:L8)</f>
        <v>37210</v>
      </c>
      <c r="H26" s="31">
        <f>SUM('table 3'!I23:L23)</f>
        <v>31994</v>
      </c>
      <c r="I26" s="31">
        <f>SUM('table 3'!I39:L39)</f>
        <v>30344</v>
      </c>
      <c r="J26" s="45">
        <f t="shared" si="12"/>
        <v>0.16303056823154338</v>
      </c>
      <c r="K26" s="61">
        <f t="shared" si="13"/>
        <v>0.22627208014764033</v>
      </c>
      <c r="L26" s="3"/>
      <c r="M26" s="3"/>
      <c r="N26" s="3"/>
      <c r="O26" s="3"/>
      <c r="P26" s="3"/>
      <c r="Q26"/>
      <c r="R26"/>
      <c r="S26"/>
      <c r="T26"/>
      <c r="U26"/>
    </row>
    <row r="27" spans="1:21" ht="15" customHeight="1" x14ac:dyDescent="0.3">
      <c r="A27" s="33" t="s">
        <v>7</v>
      </c>
      <c r="B27" s="34">
        <f>SUM('table 3'!G9:H9)</f>
        <v>120975</v>
      </c>
      <c r="C27" s="34">
        <f>SUM('table 3'!G24:H24)</f>
        <v>100431</v>
      </c>
      <c r="D27" s="34">
        <f>SUM('table 3'!G40:H40)</f>
        <v>98202</v>
      </c>
      <c r="E27" s="46">
        <f t="shared" si="10"/>
        <v>0.20455835349643037</v>
      </c>
      <c r="F27" s="60">
        <f t="shared" si="11"/>
        <v>0.23189955398057061</v>
      </c>
      <c r="G27" s="34">
        <f>SUM('table 3'!I9:L9)</f>
        <v>43521</v>
      </c>
      <c r="H27" s="34">
        <f>SUM('table 3'!I24:L24)</f>
        <v>40150</v>
      </c>
      <c r="I27" s="34">
        <f>SUM('table 3'!I40:L40)</f>
        <v>40034</v>
      </c>
      <c r="J27" s="46">
        <f t="shared" si="12"/>
        <v>8.3960149439601395E-2</v>
      </c>
      <c r="K27" s="60">
        <f t="shared" si="13"/>
        <v>8.710096418044655E-2</v>
      </c>
      <c r="L27" s="3"/>
      <c r="M27" s="3"/>
      <c r="N27" s="3"/>
      <c r="O27" s="3"/>
      <c r="P27" s="3"/>
      <c r="Q27"/>
      <c r="R27"/>
      <c r="S27"/>
      <c r="T27"/>
      <c r="U27"/>
    </row>
    <row r="28" spans="1:21" ht="15" customHeight="1" x14ac:dyDescent="0.3">
      <c r="A28" s="30" t="s">
        <v>8</v>
      </c>
      <c r="B28" s="31">
        <f>SUM('table 3'!G10:H10)</f>
        <v>0</v>
      </c>
      <c r="C28" s="31">
        <f>SUM('table 3'!G25:H25)</f>
        <v>98106</v>
      </c>
      <c r="D28" s="31">
        <f>SUM('table 3'!G41:H41)</f>
        <v>98731</v>
      </c>
      <c r="E28" s="45"/>
      <c r="F28" s="61"/>
      <c r="G28" s="31">
        <f>SUM('table 3'!I10:L10)</f>
        <v>0</v>
      </c>
      <c r="H28" s="31">
        <f>SUM('table 3'!I25:L25)</f>
        <v>41132</v>
      </c>
      <c r="I28" s="31">
        <f>SUM('table 3'!I41:L41)</f>
        <v>40318</v>
      </c>
      <c r="J28" s="45"/>
      <c r="K28" s="61"/>
      <c r="L28" s="3"/>
      <c r="M28" s="3"/>
      <c r="N28" s="3"/>
      <c r="O28" s="3"/>
      <c r="P28" s="3"/>
      <c r="Q28"/>
      <c r="R28"/>
      <c r="S28"/>
      <c r="T28"/>
      <c r="U28"/>
    </row>
    <row r="29" spans="1:21" ht="15" customHeight="1" x14ac:dyDescent="0.3">
      <c r="A29" s="33" t="s">
        <v>9</v>
      </c>
      <c r="B29" s="34">
        <f>SUM('table 3'!G11:H11)</f>
        <v>0</v>
      </c>
      <c r="C29" s="34">
        <f>SUM('table 3'!G26:H26)</f>
        <v>89106</v>
      </c>
      <c r="D29" s="34">
        <f>SUM('table 3'!G42:H42)</f>
        <v>89285</v>
      </c>
      <c r="E29" s="46"/>
      <c r="F29" s="60"/>
      <c r="G29" s="34">
        <f>SUM('table 3'!I11:L11)</f>
        <v>0</v>
      </c>
      <c r="H29" s="34">
        <f>SUM('table 3'!I26:L26)</f>
        <v>31716</v>
      </c>
      <c r="I29" s="34">
        <f>SUM('table 3'!I42:L42)</f>
        <v>28208</v>
      </c>
      <c r="J29" s="46"/>
      <c r="K29" s="60"/>
      <c r="L29" s="3"/>
      <c r="M29" s="3"/>
      <c r="N29" s="3"/>
      <c r="O29" s="3"/>
      <c r="P29" s="3"/>
      <c r="Q29"/>
      <c r="R29"/>
      <c r="S29"/>
      <c r="T29"/>
      <c r="U29"/>
    </row>
    <row r="30" spans="1:21" ht="15" customHeight="1" x14ac:dyDescent="0.3">
      <c r="A30" s="30" t="s">
        <v>10</v>
      </c>
      <c r="B30" s="31">
        <f>SUM('table 3'!G12:H12)</f>
        <v>0</v>
      </c>
      <c r="C30" s="31">
        <f>SUM('table 3'!G27:H27)</f>
        <v>84716</v>
      </c>
      <c r="D30" s="31">
        <f>SUM('table 3'!G43:H43)</f>
        <v>81155</v>
      </c>
      <c r="E30" s="45"/>
      <c r="F30" s="61"/>
      <c r="G30" s="31">
        <f>SUM('table 3'!I12:L12)</f>
        <v>0</v>
      </c>
      <c r="H30" s="31">
        <f>SUM('table 3'!I27:L27)</f>
        <v>18309</v>
      </c>
      <c r="I30" s="31">
        <f>SUM('table 3'!I43:L43)</f>
        <v>18338</v>
      </c>
      <c r="J30" s="45"/>
      <c r="K30" s="61"/>
      <c r="L30" s="3"/>
      <c r="M30" s="3"/>
      <c r="N30" s="3"/>
      <c r="O30" s="3"/>
      <c r="P30" s="3"/>
      <c r="Q30"/>
      <c r="R30"/>
      <c r="S30"/>
      <c r="T30"/>
      <c r="U30"/>
    </row>
    <row r="31" spans="1:21" ht="15" customHeight="1" x14ac:dyDescent="0.3">
      <c r="A31" s="33" t="s">
        <v>11</v>
      </c>
      <c r="B31" s="34">
        <f>SUM('table 3'!G13:H13)</f>
        <v>0</v>
      </c>
      <c r="C31" s="34">
        <f>SUM('table 3'!G28:H28)</f>
        <v>76894</v>
      </c>
      <c r="D31" s="34">
        <f>SUM('table 3'!G44:H44)</f>
        <v>73165</v>
      </c>
      <c r="E31" s="46"/>
      <c r="F31" s="60"/>
      <c r="G31" s="34">
        <f>SUM('table 3'!I13:L13)</f>
        <v>0</v>
      </c>
      <c r="H31" s="34">
        <f>SUM('table 3'!I28:L28)</f>
        <v>14611</v>
      </c>
      <c r="I31" s="34">
        <f>SUM('table 3'!I44:L44)</f>
        <v>13902</v>
      </c>
      <c r="J31" s="46"/>
      <c r="K31" s="60"/>
      <c r="L31" s="3"/>
      <c r="M31" s="3"/>
      <c r="N31" s="3"/>
      <c r="O31" s="3"/>
      <c r="P31" s="3"/>
      <c r="Q31"/>
      <c r="R31"/>
      <c r="S31"/>
      <c r="T31"/>
      <c r="U31"/>
    </row>
    <row r="32" spans="1:21" ht="15" customHeight="1" thickBot="1" x14ac:dyDescent="0.35">
      <c r="A32" s="98" t="s">
        <v>12</v>
      </c>
      <c r="B32" s="99">
        <f>SUM('table 3'!G14:H14)</f>
        <v>0</v>
      </c>
      <c r="C32" s="99">
        <f>SUM('table 3'!G29:H29)</f>
        <v>79401</v>
      </c>
      <c r="D32" s="99">
        <f>SUM('table 3'!G45:H45)</f>
        <v>73292</v>
      </c>
      <c r="E32" s="100"/>
      <c r="F32" s="101"/>
      <c r="G32" s="99">
        <f>SUM('table 3'!I14:L14)</f>
        <v>0</v>
      </c>
      <c r="H32" s="99">
        <f>SUM('table 3'!I29:L29)</f>
        <v>14588</v>
      </c>
      <c r="I32" s="99">
        <f>SUM('table 3'!I45:L45)</f>
        <v>14077</v>
      </c>
      <c r="J32" s="100"/>
      <c r="K32" s="101"/>
      <c r="L32" s="3"/>
      <c r="M32" s="3"/>
      <c r="N32" s="3"/>
      <c r="O32" s="3"/>
      <c r="P32" s="3"/>
      <c r="Q32"/>
      <c r="R32"/>
      <c r="S32"/>
      <c r="T32"/>
      <c r="U32"/>
    </row>
    <row r="33" spans="1:21" ht="15" customHeight="1" thickTop="1" x14ac:dyDescent="0.3">
      <c r="A33" s="41" t="s">
        <v>13</v>
      </c>
      <c r="B33" s="42">
        <f>SUM(B21:B27)</f>
        <v>664724</v>
      </c>
      <c r="C33" s="42">
        <f>SUM(C21:C27)</f>
        <v>508342</v>
      </c>
      <c r="D33" s="42">
        <f>SUM(D21:D27)</f>
        <v>564447</v>
      </c>
      <c r="E33" s="62">
        <f>IFERROR(B33/C33-1,"")</f>
        <v>0.30763147644695898</v>
      </c>
      <c r="F33" s="63">
        <f>IFERROR(B33/D33-1,"")</f>
        <v>0.17765529801735158</v>
      </c>
      <c r="G33" s="42">
        <f>SUM(G21:G27)</f>
        <v>157807</v>
      </c>
      <c r="H33" s="42">
        <f>SUM(H21:H27)</f>
        <v>141180</v>
      </c>
      <c r="I33" s="42">
        <f>SUM(I21:I27)</f>
        <v>149532</v>
      </c>
      <c r="J33" s="62">
        <f>IFERROR(G33/H33-1,"")</f>
        <v>0.11777163904235732</v>
      </c>
      <c r="K33" s="63">
        <f>IFERROR(G33/I33-1,"")</f>
        <v>5.5339325361795533E-2</v>
      </c>
      <c r="L33" s="3">
        <f>SUM(L21:L27)</f>
        <v>0</v>
      </c>
      <c r="M33" s="3">
        <f>SUM(M21:M27)</f>
        <v>0</v>
      </c>
      <c r="N33" s="3">
        <f>SUM(N21:N27)</f>
        <v>0</v>
      </c>
      <c r="O33" s="3"/>
      <c r="P33" s="3"/>
      <c r="Q33"/>
      <c r="R33"/>
      <c r="S33"/>
      <c r="T33"/>
      <c r="U33"/>
    </row>
    <row r="34" spans="1:21" s="22" customFormat="1" ht="14.1" customHeight="1" x14ac:dyDescent="0.25">
      <c r="A34" s="49" t="s">
        <v>55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1"/>
      <c r="R34" s="21"/>
      <c r="S34" s="21"/>
      <c r="T34" s="21"/>
      <c r="U34" s="21"/>
    </row>
    <row r="35" spans="1:21" s="22" customFormat="1" ht="14.1" customHeight="1" x14ac:dyDescent="0.25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21"/>
      <c r="R35" s="21"/>
      <c r="S35" s="21"/>
      <c r="T35" s="21"/>
      <c r="U35" s="21"/>
    </row>
    <row r="36" spans="1:21" ht="15" customHeight="1" x14ac:dyDescent="0.3">
      <c r="A36" s="49"/>
    </row>
  </sheetData>
  <mergeCells count="5">
    <mergeCell ref="B19:F19"/>
    <mergeCell ref="G19:K19"/>
    <mergeCell ref="B3:F3"/>
    <mergeCell ref="G3:K3"/>
    <mergeCell ref="L3:P3"/>
  </mergeCells>
  <pageMargins left="0.25" right="0.25" top="0.75" bottom="0.75" header="0.3" footer="0.3"/>
  <pageSetup paperSize="9" scale="45" orientation="landscape" verticalDpi="598" r:id="rId1"/>
  <ignoredErrors>
    <ignoredError sqref="B21:M34 G5:R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E8330-E1B2-41F5-8256-16F45DAD239B}">
  <sheetPr>
    <pageSetUpPr fitToPage="1"/>
  </sheetPr>
  <dimension ref="A1:S89"/>
  <sheetViews>
    <sheetView showGridLines="0" showZeros="0" zoomScaleNormal="100" workbookViewId="0"/>
  </sheetViews>
  <sheetFormatPr defaultRowHeight="15" customHeight="1" x14ac:dyDescent="0.3"/>
  <cols>
    <col min="1" max="1" width="13.6640625" style="9" customWidth="1"/>
    <col min="2" max="3" width="10.6640625" style="12" customWidth="1"/>
    <col min="4" max="4" width="15.6640625" style="12" bestFit="1" customWidth="1"/>
    <col min="5" max="5" width="17.88671875" style="12" customWidth="1"/>
    <col min="6" max="14" width="10.6640625" style="12" customWidth="1"/>
    <col min="15" max="15" width="13.6640625" style="12" customWidth="1"/>
    <col min="16" max="16" width="10.6640625" style="12" customWidth="1"/>
    <col min="17" max="17" width="13.5546875" style="12" customWidth="1"/>
  </cols>
  <sheetData>
    <row r="1" spans="1:19" s="1" customFormat="1" ht="21" customHeight="1" x14ac:dyDescent="0.35">
      <c r="A1" s="25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9" s="2" customFormat="1" ht="13.5" customHeight="1" x14ac:dyDescent="0.3">
      <c r="A2" s="26">
        <v>2023</v>
      </c>
      <c r="B2" s="27" t="s">
        <v>14</v>
      </c>
      <c r="C2" s="28" t="s">
        <v>15</v>
      </c>
      <c r="D2" s="28" t="s">
        <v>16</v>
      </c>
      <c r="E2" s="28" t="s">
        <v>17</v>
      </c>
      <c r="F2" s="29" t="s">
        <v>18</v>
      </c>
      <c r="G2" s="27" t="s">
        <v>19</v>
      </c>
      <c r="H2" s="28" t="s">
        <v>20</v>
      </c>
      <c r="I2" s="28" t="s">
        <v>21</v>
      </c>
      <c r="J2" s="28" t="s">
        <v>22</v>
      </c>
      <c r="K2" s="29" t="s">
        <v>23</v>
      </c>
      <c r="L2" s="27" t="s">
        <v>24</v>
      </c>
      <c r="M2" s="28" t="s">
        <v>25</v>
      </c>
      <c r="N2" s="28" t="s">
        <v>26</v>
      </c>
      <c r="O2" s="28" t="s">
        <v>27</v>
      </c>
      <c r="P2" s="29" t="s">
        <v>28</v>
      </c>
      <c r="Q2" s="27" t="s">
        <v>0</v>
      </c>
    </row>
    <row r="3" spans="1:19" s="3" customFormat="1" ht="14.1" customHeight="1" x14ac:dyDescent="0.3">
      <c r="A3" s="30" t="s">
        <v>1</v>
      </c>
      <c r="B3" s="31">
        <v>8103</v>
      </c>
      <c r="C3" s="31">
        <v>24846</v>
      </c>
      <c r="D3" s="31">
        <v>65674</v>
      </c>
      <c r="E3" s="31">
        <v>3675</v>
      </c>
      <c r="F3" s="31">
        <v>29932</v>
      </c>
      <c r="G3" s="31">
        <v>5025</v>
      </c>
      <c r="H3" s="31">
        <v>8319</v>
      </c>
      <c r="I3" s="31">
        <v>42880</v>
      </c>
      <c r="J3" s="31">
        <v>9816</v>
      </c>
      <c r="K3" s="31">
        <v>74704</v>
      </c>
      <c r="L3" s="31">
        <v>61514</v>
      </c>
      <c r="M3" s="31">
        <v>2167</v>
      </c>
      <c r="N3" s="31">
        <v>13872</v>
      </c>
      <c r="O3" s="31">
        <v>44336</v>
      </c>
      <c r="P3" s="31">
        <v>18470</v>
      </c>
      <c r="Q3" s="31">
        <f>SUM(B3:P3)</f>
        <v>413333</v>
      </c>
      <c r="R3" s="32"/>
    </row>
    <row r="4" spans="1:19" s="3" customFormat="1" ht="14.1" customHeight="1" x14ac:dyDescent="0.3">
      <c r="A4" s="33" t="s">
        <v>2</v>
      </c>
      <c r="B4" s="34">
        <v>8744</v>
      </c>
      <c r="C4" s="34">
        <v>23474</v>
      </c>
      <c r="D4" s="34">
        <v>37056</v>
      </c>
      <c r="E4" s="34">
        <v>3406</v>
      </c>
      <c r="F4" s="34">
        <v>28989</v>
      </c>
      <c r="G4" s="34">
        <v>4469</v>
      </c>
      <c r="H4" s="34">
        <v>7009</v>
      </c>
      <c r="I4" s="34">
        <v>34227</v>
      </c>
      <c r="J4" s="34">
        <v>7808</v>
      </c>
      <c r="K4" s="34">
        <v>62494</v>
      </c>
      <c r="L4" s="34">
        <v>30579</v>
      </c>
      <c r="M4" s="34">
        <v>1268</v>
      </c>
      <c r="N4" s="34">
        <v>14336</v>
      </c>
      <c r="O4" s="34">
        <v>36776</v>
      </c>
      <c r="P4" s="34">
        <v>12760</v>
      </c>
      <c r="Q4" s="34">
        <f t="shared" ref="Q4:Q14" si="0">SUM(B4:P4)</f>
        <v>313395</v>
      </c>
      <c r="R4" s="32"/>
      <c r="S4" s="35"/>
    </row>
    <row r="5" spans="1:19" s="3" customFormat="1" ht="14.1" customHeight="1" x14ac:dyDescent="0.3">
      <c r="A5" s="30" t="s">
        <v>3</v>
      </c>
      <c r="B5" s="31">
        <v>8255</v>
      </c>
      <c r="C5" s="31">
        <v>25120</v>
      </c>
      <c r="D5" s="31">
        <v>45853</v>
      </c>
      <c r="E5" s="31">
        <v>3852</v>
      </c>
      <c r="F5" s="31">
        <v>34600</v>
      </c>
      <c r="G5" s="31">
        <v>5494</v>
      </c>
      <c r="H5" s="31">
        <v>7721</v>
      </c>
      <c r="I5" s="31">
        <v>41638</v>
      </c>
      <c r="J5" s="31">
        <v>9791</v>
      </c>
      <c r="K5" s="31">
        <v>89358</v>
      </c>
      <c r="L5" s="31">
        <v>37490</v>
      </c>
      <c r="M5" s="31">
        <v>1547</v>
      </c>
      <c r="N5" s="31">
        <v>14841</v>
      </c>
      <c r="O5" s="31">
        <v>37362</v>
      </c>
      <c r="P5" s="31">
        <v>15864</v>
      </c>
      <c r="Q5" s="31">
        <f t="shared" si="0"/>
        <v>378786</v>
      </c>
      <c r="R5" s="32"/>
    </row>
    <row r="6" spans="1:19" s="3" customFormat="1" ht="14.1" customHeight="1" x14ac:dyDescent="0.3">
      <c r="A6" s="33" t="s">
        <v>4</v>
      </c>
      <c r="B6" s="34">
        <v>11853</v>
      </c>
      <c r="C6" s="34">
        <v>31351</v>
      </c>
      <c r="D6" s="34">
        <v>65618</v>
      </c>
      <c r="E6" s="34">
        <v>5368</v>
      </c>
      <c r="F6" s="34">
        <v>38884</v>
      </c>
      <c r="G6" s="34">
        <v>6405</v>
      </c>
      <c r="H6" s="34">
        <v>10470</v>
      </c>
      <c r="I6" s="34">
        <v>60313</v>
      </c>
      <c r="J6" s="34">
        <v>15237</v>
      </c>
      <c r="K6" s="34">
        <v>126258</v>
      </c>
      <c r="L6" s="34">
        <v>56502</v>
      </c>
      <c r="M6" s="34">
        <v>2142</v>
      </c>
      <c r="N6" s="34">
        <v>19679</v>
      </c>
      <c r="O6" s="34">
        <v>93233</v>
      </c>
      <c r="P6" s="34">
        <v>21073</v>
      </c>
      <c r="Q6" s="34">
        <f t="shared" si="0"/>
        <v>564386</v>
      </c>
      <c r="R6" s="32"/>
      <c r="S6" s="35"/>
    </row>
    <row r="7" spans="1:19" s="3" customFormat="1" ht="14.1" customHeight="1" x14ac:dyDescent="0.3">
      <c r="A7" s="30" t="s">
        <v>5</v>
      </c>
      <c r="B7" s="31">
        <v>14686</v>
      </c>
      <c r="C7" s="31">
        <v>31587</v>
      </c>
      <c r="D7" s="31">
        <v>61473</v>
      </c>
      <c r="E7" s="31">
        <v>5478</v>
      </c>
      <c r="F7" s="31">
        <v>45357</v>
      </c>
      <c r="G7" s="31">
        <v>6228</v>
      </c>
      <c r="H7" s="31">
        <v>10870</v>
      </c>
      <c r="I7" s="31">
        <v>61370</v>
      </c>
      <c r="J7" s="31">
        <v>12489</v>
      </c>
      <c r="K7" s="31">
        <v>137600</v>
      </c>
      <c r="L7" s="31">
        <v>40784</v>
      </c>
      <c r="M7" s="31">
        <v>2044</v>
      </c>
      <c r="N7" s="31">
        <v>19498</v>
      </c>
      <c r="O7" s="31">
        <v>88117</v>
      </c>
      <c r="P7" s="31">
        <v>21634</v>
      </c>
      <c r="Q7" s="31">
        <f t="shared" si="0"/>
        <v>559215</v>
      </c>
      <c r="R7" s="32"/>
    </row>
    <row r="8" spans="1:19" s="3" customFormat="1" ht="14.1" customHeight="1" x14ac:dyDescent="0.3">
      <c r="A8" s="33" t="s">
        <v>6</v>
      </c>
      <c r="B8" s="34">
        <v>79696</v>
      </c>
      <c r="C8" s="34">
        <v>47665</v>
      </c>
      <c r="D8" s="34">
        <v>60851</v>
      </c>
      <c r="E8" s="34">
        <v>4694</v>
      </c>
      <c r="F8" s="34">
        <v>60340</v>
      </c>
      <c r="G8" s="34">
        <v>6710</v>
      </c>
      <c r="H8" s="34">
        <v>14884</v>
      </c>
      <c r="I8" s="34">
        <v>101815</v>
      </c>
      <c r="J8" s="34">
        <v>36931</v>
      </c>
      <c r="K8" s="34">
        <v>332250</v>
      </c>
      <c r="L8" s="34">
        <v>44132</v>
      </c>
      <c r="M8" s="34">
        <v>1520</v>
      </c>
      <c r="N8" s="34">
        <v>35911</v>
      </c>
      <c r="O8" s="34">
        <v>452898</v>
      </c>
      <c r="P8" s="34">
        <v>25973</v>
      </c>
      <c r="Q8" s="34">
        <f t="shared" si="0"/>
        <v>1306270</v>
      </c>
      <c r="R8" s="32"/>
      <c r="S8" s="35"/>
    </row>
    <row r="9" spans="1:19" s="3" customFormat="1" ht="14.1" customHeight="1" x14ac:dyDescent="0.3">
      <c r="A9" s="30" t="s">
        <v>7</v>
      </c>
      <c r="B9" s="31">
        <v>148930</v>
      </c>
      <c r="C9" s="31">
        <v>72386</v>
      </c>
      <c r="D9" s="31">
        <v>73909</v>
      </c>
      <c r="E9" s="31">
        <v>19714</v>
      </c>
      <c r="F9" s="31">
        <v>98508</v>
      </c>
      <c r="G9" s="31">
        <f>15750-6602</f>
        <v>9148</v>
      </c>
      <c r="H9" s="31">
        <v>18125</v>
      </c>
      <c r="I9" s="31">
        <v>116537</v>
      </c>
      <c r="J9" s="31">
        <v>81546</v>
      </c>
      <c r="K9" s="31">
        <v>475503</v>
      </c>
      <c r="L9" s="31">
        <v>62613</v>
      </c>
      <c r="M9" s="31">
        <v>2684</v>
      </c>
      <c r="N9" s="31">
        <v>65280</v>
      </c>
      <c r="O9" s="31">
        <v>696979</v>
      </c>
      <c r="P9" s="31">
        <v>46480</v>
      </c>
      <c r="Q9" s="31">
        <f t="shared" si="0"/>
        <v>1988342</v>
      </c>
      <c r="R9" s="108"/>
      <c r="S9" s="32"/>
    </row>
    <row r="10" spans="1:19" s="3" customFormat="1" ht="14.1" customHeight="1" x14ac:dyDescent="0.3">
      <c r="A10" s="33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>
        <f t="shared" si="0"/>
        <v>0</v>
      </c>
      <c r="R10" s="32"/>
      <c r="S10" s="107"/>
    </row>
    <row r="11" spans="1:19" s="3" customFormat="1" ht="14.1" customHeight="1" x14ac:dyDescent="0.3">
      <c r="A11" s="30" t="s">
        <v>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>
        <f t="shared" si="0"/>
        <v>0</v>
      </c>
      <c r="R11" s="32"/>
    </row>
    <row r="12" spans="1:19" s="3" customFormat="1" ht="14.1" customHeight="1" x14ac:dyDescent="0.3">
      <c r="A12" s="33" t="s">
        <v>10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>
        <f t="shared" si="0"/>
        <v>0</v>
      </c>
      <c r="R12" s="32"/>
      <c r="S12" s="35"/>
    </row>
    <row r="13" spans="1:19" s="3" customFormat="1" ht="14.1" customHeight="1" x14ac:dyDescent="0.3">
      <c r="A13" s="30" t="s">
        <v>11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>
        <f t="shared" si="0"/>
        <v>0</v>
      </c>
      <c r="R13" s="32"/>
    </row>
    <row r="14" spans="1:19" s="3" customFormat="1" ht="14.1" customHeight="1" thickBot="1" x14ac:dyDescent="0.35">
      <c r="A14" s="102" t="s">
        <v>12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>
        <f t="shared" si="0"/>
        <v>0</v>
      </c>
      <c r="R14" s="32"/>
      <c r="S14" s="35"/>
    </row>
    <row r="15" spans="1:19" s="3" customFormat="1" ht="14.1" customHeight="1" thickTop="1" x14ac:dyDescent="0.3">
      <c r="A15" s="36" t="s">
        <v>82</v>
      </c>
      <c r="B15" s="37">
        <f>SUM(B3:B14)</f>
        <v>280267</v>
      </c>
      <c r="C15" s="37">
        <f t="shared" ref="C15:Q15" si="1">SUM(C3:C14)</f>
        <v>256429</v>
      </c>
      <c r="D15" s="37">
        <f t="shared" si="1"/>
        <v>410434</v>
      </c>
      <c r="E15" s="37">
        <f t="shared" si="1"/>
        <v>46187</v>
      </c>
      <c r="F15" s="37">
        <f t="shared" si="1"/>
        <v>336610</v>
      </c>
      <c r="G15" s="37">
        <f t="shared" si="1"/>
        <v>43479</v>
      </c>
      <c r="H15" s="37">
        <f t="shared" si="1"/>
        <v>77398</v>
      </c>
      <c r="I15" s="37">
        <f t="shared" si="1"/>
        <v>458780</v>
      </c>
      <c r="J15" s="37">
        <f t="shared" si="1"/>
        <v>173618</v>
      </c>
      <c r="K15" s="37">
        <f t="shared" si="1"/>
        <v>1298167</v>
      </c>
      <c r="L15" s="37">
        <f t="shared" si="1"/>
        <v>333614</v>
      </c>
      <c r="M15" s="37">
        <f t="shared" si="1"/>
        <v>13372</v>
      </c>
      <c r="N15" s="37">
        <f t="shared" si="1"/>
        <v>183417</v>
      </c>
      <c r="O15" s="37">
        <f t="shared" si="1"/>
        <v>1449701</v>
      </c>
      <c r="P15" s="37">
        <f t="shared" si="1"/>
        <v>162254</v>
      </c>
      <c r="Q15" s="37">
        <f t="shared" si="1"/>
        <v>5523727</v>
      </c>
      <c r="R15" s="32"/>
    </row>
    <row r="16" spans="1:19" ht="14.25" customHeight="1" x14ac:dyDescent="0.3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9" s="2" customFormat="1" ht="13.5" customHeight="1" x14ac:dyDescent="0.3">
      <c r="A17" s="26">
        <v>2022</v>
      </c>
      <c r="B17" s="27" t="str">
        <f>B2</f>
        <v>Nυμφαία</v>
      </c>
      <c r="C17" s="28" t="str">
        <f t="shared" ref="C17:Q17" si="2">C2</f>
        <v>Νίκη</v>
      </c>
      <c r="D17" s="28" t="str">
        <f t="shared" si="2"/>
        <v>Κρυσταλλoπηγή</v>
      </c>
      <c r="E17" s="28" t="str">
        <f t="shared" si="2"/>
        <v>Αγ. Κωνσταντίνος</v>
      </c>
      <c r="F17" s="29" t="str">
        <f t="shared" si="2"/>
        <v>Ορμένιο</v>
      </c>
      <c r="G17" s="27" t="str">
        <f t="shared" si="2"/>
        <v>Κυπρίνος</v>
      </c>
      <c r="H17" s="28" t="str">
        <f t="shared" si="2"/>
        <v>Καστανιές</v>
      </c>
      <c r="I17" s="28" t="str">
        <f t="shared" si="2"/>
        <v>Κήποι</v>
      </c>
      <c r="J17" s="28" t="str">
        <f t="shared" si="2"/>
        <v>Δοϊράνη</v>
      </c>
      <c r="K17" s="29" t="str">
        <f t="shared" si="2"/>
        <v>Εύζωνοι</v>
      </c>
      <c r="L17" s="27" t="str">
        <f t="shared" si="2"/>
        <v>Κακαβιά</v>
      </c>
      <c r="M17" s="28" t="str">
        <f t="shared" si="2"/>
        <v>Μέρτζανη</v>
      </c>
      <c r="N17" s="28" t="str">
        <f t="shared" si="2"/>
        <v>Εξοχή</v>
      </c>
      <c r="O17" s="28" t="str">
        <f t="shared" si="2"/>
        <v>Προμαχώνας</v>
      </c>
      <c r="P17" s="29" t="str">
        <f t="shared" si="2"/>
        <v>Σαγιάδα</v>
      </c>
      <c r="Q17" s="27" t="str">
        <f t="shared" si="2"/>
        <v>Σύνολο</v>
      </c>
    </row>
    <row r="18" spans="1:19" s="3" customFormat="1" ht="14.1" customHeight="1" x14ac:dyDescent="0.3">
      <c r="A18" s="30" t="s">
        <v>1</v>
      </c>
      <c r="B18" s="31">
        <v>3642</v>
      </c>
      <c r="C18" s="31">
        <v>2298</v>
      </c>
      <c r="D18" s="31">
        <v>40593</v>
      </c>
      <c r="E18" s="31">
        <v>0</v>
      </c>
      <c r="F18" s="31">
        <v>8088</v>
      </c>
      <c r="G18" s="31">
        <v>0</v>
      </c>
      <c r="H18" s="31">
        <v>936</v>
      </c>
      <c r="I18" s="31">
        <v>11720</v>
      </c>
      <c r="J18" s="31">
        <v>3442</v>
      </c>
      <c r="K18" s="31">
        <v>25864</v>
      </c>
      <c r="L18" s="31">
        <v>37630</v>
      </c>
      <c r="M18" s="31">
        <v>867</v>
      </c>
      <c r="N18" s="31">
        <v>4026</v>
      </c>
      <c r="O18" s="31">
        <v>21166</v>
      </c>
      <c r="P18" s="31">
        <v>9568</v>
      </c>
      <c r="Q18" s="31">
        <f>SUM(B18:P18)</f>
        <v>169840</v>
      </c>
      <c r="R18" s="32"/>
    </row>
    <row r="19" spans="1:19" s="3" customFormat="1" ht="14.1" customHeight="1" x14ac:dyDescent="0.3">
      <c r="A19" s="33" t="s">
        <v>2</v>
      </c>
      <c r="B19" s="34">
        <v>5837</v>
      </c>
      <c r="C19" s="34">
        <v>5542</v>
      </c>
      <c r="D19" s="34">
        <v>28558</v>
      </c>
      <c r="E19" s="34">
        <v>0</v>
      </c>
      <c r="F19" s="34">
        <v>9879</v>
      </c>
      <c r="G19" s="34">
        <v>0</v>
      </c>
      <c r="H19" s="34">
        <v>1765</v>
      </c>
      <c r="I19" s="34">
        <v>14107</v>
      </c>
      <c r="J19" s="34">
        <v>35589</v>
      </c>
      <c r="K19" s="34">
        <v>7940</v>
      </c>
      <c r="L19" s="34">
        <v>24609</v>
      </c>
      <c r="M19" s="34">
        <v>762</v>
      </c>
      <c r="N19" s="34">
        <v>5960</v>
      </c>
      <c r="O19" s="34">
        <v>25376</v>
      </c>
      <c r="P19" s="34">
        <v>9047</v>
      </c>
      <c r="Q19" s="34">
        <f t="shared" ref="Q19:Q29" si="3">SUM(B19:P19)</f>
        <v>174971</v>
      </c>
      <c r="R19" s="32"/>
      <c r="S19" s="35"/>
    </row>
    <row r="20" spans="1:19" s="3" customFormat="1" ht="14.1" customHeight="1" x14ac:dyDescent="0.3">
      <c r="A20" s="30" t="s">
        <v>3</v>
      </c>
      <c r="B20" s="31">
        <v>7997</v>
      </c>
      <c r="C20" s="31">
        <v>6949</v>
      </c>
      <c r="D20" s="31">
        <v>37763</v>
      </c>
      <c r="E20" s="31">
        <v>0</v>
      </c>
      <c r="F20" s="31">
        <v>14974</v>
      </c>
      <c r="G20" s="31">
        <v>0</v>
      </c>
      <c r="H20" s="31">
        <v>1898</v>
      </c>
      <c r="I20" s="31">
        <v>20386</v>
      </c>
      <c r="J20" s="31">
        <v>6041</v>
      </c>
      <c r="K20" s="31">
        <v>42732</v>
      </c>
      <c r="L20" s="31">
        <v>31798</v>
      </c>
      <c r="M20" s="31">
        <v>1236</v>
      </c>
      <c r="N20" s="31">
        <v>10034</v>
      </c>
      <c r="O20" s="31">
        <v>44222</v>
      </c>
      <c r="P20" s="31">
        <v>11940</v>
      </c>
      <c r="Q20" s="31">
        <f t="shared" si="3"/>
        <v>237970</v>
      </c>
      <c r="R20" s="32"/>
    </row>
    <row r="21" spans="1:19" s="3" customFormat="1" ht="14.1" customHeight="1" x14ac:dyDescent="0.3">
      <c r="A21" s="33" t="s">
        <v>4</v>
      </c>
      <c r="B21" s="34">
        <v>11465</v>
      </c>
      <c r="C21" s="34">
        <v>10882</v>
      </c>
      <c r="D21" s="34">
        <v>48188</v>
      </c>
      <c r="E21" s="34">
        <v>2477</v>
      </c>
      <c r="F21" s="34">
        <v>18987</v>
      </c>
      <c r="G21" s="34">
        <v>987</v>
      </c>
      <c r="H21" s="34">
        <v>2885</v>
      </c>
      <c r="I21" s="34">
        <v>7428</v>
      </c>
      <c r="J21" s="34">
        <v>7665</v>
      </c>
      <c r="K21" s="34">
        <v>78335</v>
      </c>
      <c r="L21" s="34">
        <v>43430</v>
      </c>
      <c r="M21" s="34">
        <v>1751</v>
      </c>
      <c r="N21" s="34">
        <v>11930</v>
      </c>
      <c r="O21" s="34">
        <v>56434</v>
      </c>
      <c r="P21" s="34">
        <v>16720</v>
      </c>
      <c r="Q21" s="34">
        <f t="shared" si="3"/>
        <v>319564</v>
      </c>
      <c r="R21" s="32"/>
      <c r="S21" s="35"/>
    </row>
    <row r="22" spans="1:19" s="3" customFormat="1" ht="14.1" customHeight="1" x14ac:dyDescent="0.3">
      <c r="A22" s="30" t="s">
        <v>5</v>
      </c>
      <c r="B22" s="31">
        <v>17845</v>
      </c>
      <c r="C22" s="31">
        <v>23854</v>
      </c>
      <c r="D22" s="31">
        <v>61451</v>
      </c>
      <c r="E22" s="31">
        <v>5807</v>
      </c>
      <c r="F22" s="31">
        <v>34503</v>
      </c>
      <c r="G22" s="31">
        <v>5353</v>
      </c>
      <c r="H22" s="31">
        <v>4843</v>
      </c>
      <c r="I22" s="31">
        <v>39624</v>
      </c>
      <c r="J22" s="31">
        <v>40264</v>
      </c>
      <c r="K22" s="31">
        <v>182931</v>
      </c>
      <c r="L22" s="31">
        <v>38841</v>
      </c>
      <c r="M22" s="31">
        <v>1710</v>
      </c>
      <c r="N22" s="31">
        <v>17061</v>
      </c>
      <c r="O22" s="31">
        <v>79446</v>
      </c>
      <c r="P22" s="31">
        <v>15635</v>
      </c>
      <c r="Q22" s="31">
        <f t="shared" si="3"/>
        <v>569168</v>
      </c>
      <c r="R22" s="32"/>
    </row>
    <row r="23" spans="1:19" s="3" customFormat="1" ht="14.1" customHeight="1" x14ac:dyDescent="0.3">
      <c r="A23" s="33" t="s">
        <v>6</v>
      </c>
      <c r="B23" s="34">
        <v>76854</v>
      </c>
      <c r="C23" s="34">
        <v>33035</v>
      </c>
      <c r="D23" s="34">
        <v>53726</v>
      </c>
      <c r="E23" s="34">
        <v>8355</v>
      </c>
      <c r="F23" s="34">
        <v>49320</v>
      </c>
      <c r="G23" s="34">
        <v>6422</v>
      </c>
      <c r="H23" s="34">
        <v>4663</v>
      </c>
      <c r="I23" s="34">
        <v>45587</v>
      </c>
      <c r="J23" s="34">
        <v>24058</v>
      </c>
      <c r="K23" s="34">
        <v>338006</v>
      </c>
      <c r="L23" s="34">
        <v>41779</v>
      </c>
      <c r="M23" s="34">
        <v>1501</v>
      </c>
      <c r="N23" s="34">
        <v>26601</v>
      </c>
      <c r="O23" s="34">
        <v>175629</v>
      </c>
      <c r="P23" s="34">
        <v>19051</v>
      </c>
      <c r="Q23" s="34">
        <f t="shared" si="3"/>
        <v>904587</v>
      </c>
      <c r="R23" s="32"/>
      <c r="S23" s="35"/>
    </row>
    <row r="24" spans="1:19" s="3" customFormat="1" ht="14.1" customHeight="1" x14ac:dyDescent="0.3">
      <c r="A24" s="30" t="s">
        <v>7</v>
      </c>
      <c r="B24" s="31">
        <v>150844</v>
      </c>
      <c r="C24" s="31">
        <v>50853</v>
      </c>
      <c r="D24" s="31">
        <v>66143</v>
      </c>
      <c r="E24" s="31">
        <v>14087</v>
      </c>
      <c r="F24" s="31">
        <v>77021</v>
      </c>
      <c r="G24" s="31">
        <v>8209</v>
      </c>
      <c r="H24" s="31">
        <v>8746</v>
      </c>
      <c r="I24" s="31">
        <v>79719</v>
      </c>
      <c r="J24" s="31">
        <v>59060</v>
      </c>
      <c r="K24" s="31">
        <v>538413</v>
      </c>
      <c r="L24" s="31">
        <v>60211</v>
      </c>
      <c r="M24" s="31">
        <v>2530</v>
      </c>
      <c r="N24" s="31">
        <v>41779</v>
      </c>
      <c r="O24" s="31">
        <v>323150</v>
      </c>
      <c r="P24" s="31">
        <v>39556</v>
      </c>
      <c r="Q24" s="31">
        <f t="shared" si="3"/>
        <v>1520321</v>
      </c>
      <c r="R24" s="32"/>
    </row>
    <row r="25" spans="1:19" s="3" customFormat="1" ht="14.1" customHeight="1" x14ac:dyDescent="0.3">
      <c r="A25" s="33" t="s">
        <v>8</v>
      </c>
      <c r="B25" s="34">
        <v>120479</v>
      </c>
      <c r="C25" s="34">
        <v>55156</v>
      </c>
      <c r="D25" s="34">
        <v>99573</v>
      </c>
      <c r="E25" s="34">
        <v>14905</v>
      </c>
      <c r="F25" s="34">
        <v>132135</v>
      </c>
      <c r="G25" s="34">
        <v>8021</v>
      </c>
      <c r="H25" s="34">
        <v>50382</v>
      </c>
      <c r="I25" s="34">
        <v>175713</v>
      </c>
      <c r="J25" s="34">
        <v>60003</v>
      </c>
      <c r="K25" s="34">
        <v>454907</v>
      </c>
      <c r="L25" s="34">
        <v>97041</v>
      </c>
      <c r="M25" s="34">
        <v>4644</v>
      </c>
      <c r="N25" s="34">
        <v>39084</v>
      </c>
      <c r="O25" s="34">
        <v>411688</v>
      </c>
      <c r="P25" s="34">
        <v>51811</v>
      </c>
      <c r="Q25" s="34">
        <f t="shared" si="3"/>
        <v>1775542</v>
      </c>
      <c r="R25" s="32"/>
      <c r="S25" s="35"/>
    </row>
    <row r="26" spans="1:19" s="3" customFormat="1" ht="14.1" customHeight="1" x14ac:dyDescent="0.3">
      <c r="A26" s="30" t="s">
        <v>9</v>
      </c>
      <c r="B26" s="31">
        <v>45420</v>
      </c>
      <c r="C26" s="31">
        <v>37355</v>
      </c>
      <c r="D26" s="31">
        <v>73907</v>
      </c>
      <c r="E26" s="31">
        <v>8231</v>
      </c>
      <c r="F26" s="31">
        <v>69080</v>
      </c>
      <c r="G26" s="31">
        <v>6984</v>
      </c>
      <c r="H26" s="31">
        <v>16760</v>
      </c>
      <c r="I26" s="31">
        <v>86136</v>
      </c>
      <c r="J26" s="31">
        <v>20075</v>
      </c>
      <c r="K26" s="31">
        <v>242453</v>
      </c>
      <c r="L26" s="31">
        <v>56972</v>
      </c>
      <c r="M26" s="31">
        <v>3870</v>
      </c>
      <c r="N26" s="31">
        <v>31725</v>
      </c>
      <c r="O26" s="31">
        <v>224274</v>
      </c>
      <c r="P26" s="31">
        <v>31042</v>
      </c>
      <c r="Q26" s="31">
        <f t="shared" si="3"/>
        <v>954284</v>
      </c>
      <c r="R26" s="32"/>
    </row>
    <row r="27" spans="1:19" s="3" customFormat="1" ht="14.1" customHeight="1" x14ac:dyDescent="0.3">
      <c r="A27" s="33" t="s">
        <v>10</v>
      </c>
      <c r="B27" s="34">
        <v>13299</v>
      </c>
      <c r="C27" s="34">
        <v>34276</v>
      </c>
      <c r="D27" s="34">
        <v>59067</v>
      </c>
      <c r="E27" s="34">
        <v>4643</v>
      </c>
      <c r="F27" s="34">
        <v>39713</v>
      </c>
      <c r="G27" s="34">
        <v>41886</v>
      </c>
      <c r="H27" s="34">
        <v>8790</v>
      </c>
      <c r="I27" s="34">
        <v>86136</v>
      </c>
      <c r="J27" s="34">
        <v>12941</v>
      </c>
      <c r="K27" s="34">
        <v>97131</v>
      </c>
      <c r="L27" s="34">
        <v>44828</v>
      </c>
      <c r="M27" s="34">
        <v>1389</v>
      </c>
      <c r="N27" s="34">
        <v>12456</v>
      </c>
      <c r="O27" s="34">
        <v>58394</v>
      </c>
      <c r="P27" s="34">
        <v>18673</v>
      </c>
      <c r="Q27" s="34">
        <f t="shared" si="3"/>
        <v>533622</v>
      </c>
      <c r="R27" s="32"/>
      <c r="S27" s="35"/>
    </row>
    <row r="28" spans="1:19" s="3" customFormat="1" ht="14.1" customHeight="1" x14ac:dyDescent="0.3">
      <c r="A28" s="30" t="s">
        <v>11</v>
      </c>
      <c r="B28" s="31">
        <v>11042</v>
      </c>
      <c r="C28" s="31">
        <v>18998</v>
      </c>
      <c r="D28" s="31">
        <v>53901</v>
      </c>
      <c r="E28" s="31">
        <v>3332</v>
      </c>
      <c r="F28" s="31">
        <v>14596</v>
      </c>
      <c r="G28" s="31">
        <v>47454</v>
      </c>
      <c r="H28" s="31">
        <v>7610</v>
      </c>
      <c r="I28" s="31">
        <v>48612</v>
      </c>
      <c r="J28" s="31">
        <v>8984</v>
      </c>
      <c r="K28" s="31">
        <v>67973</v>
      </c>
      <c r="L28" s="31">
        <v>44560</v>
      </c>
      <c r="M28" s="31">
        <v>1676</v>
      </c>
      <c r="N28" s="31">
        <v>14487</v>
      </c>
      <c r="O28" s="31">
        <v>42999</v>
      </c>
      <c r="P28" s="31">
        <v>11430</v>
      </c>
      <c r="Q28" s="31">
        <f t="shared" si="3"/>
        <v>397654</v>
      </c>
      <c r="R28" s="32"/>
    </row>
    <row r="29" spans="1:19" s="3" customFormat="1" ht="14.1" customHeight="1" x14ac:dyDescent="0.3">
      <c r="A29" s="33" t="s">
        <v>12</v>
      </c>
      <c r="B29" s="34">
        <v>11165</v>
      </c>
      <c r="C29" s="34">
        <v>30532</v>
      </c>
      <c r="D29" s="34">
        <v>47082</v>
      </c>
      <c r="E29" s="34">
        <v>3960</v>
      </c>
      <c r="F29" s="34">
        <v>34586</v>
      </c>
      <c r="G29" s="34">
        <v>5777</v>
      </c>
      <c r="H29" s="34">
        <v>7610</v>
      </c>
      <c r="I29" s="34">
        <v>48963</v>
      </c>
      <c r="J29" s="34">
        <v>9616</v>
      </c>
      <c r="K29" s="34">
        <v>80075</v>
      </c>
      <c r="L29" s="34">
        <v>44336</v>
      </c>
      <c r="M29" s="34">
        <v>2098</v>
      </c>
      <c r="N29" s="34">
        <v>24090</v>
      </c>
      <c r="O29" s="34">
        <v>78630</v>
      </c>
      <c r="P29" s="34">
        <v>16342</v>
      </c>
      <c r="Q29" s="34">
        <f t="shared" si="3"/>
        <v>444862</v>
      </c>
      <c r="R29" s="32"/>
      <c r="S29" s="35"/>
    </row>
    <row r="30" spans="1:19" s="40" customFormat="1" ht="14.1" customHeight="1" thickBot="1" x14ac:dyDescent="0.35">
      <c r="A30" s="104" t="s">
        <v>0</v>
      </c>
      <c r="B30" s="105">
        <f>SUM(B18:B29)</f>
        <v>475889</v>
      </c>
      <c r="C30" s="105">
        <f t="shared" ref="C30:Q30" si="4">SUM(C18:C29)</f>
        <v>309730</v>
      </c>
      <c r="D30" s="105">
        <f t="shared" si="4"/>
        <v>669952</v>
      </c>
      <c r="E30" s="105">
        <f t="shared" si="4"/>
        <v>65797</v>
      </c>
      <c r="F30" s="105">
        <f t="shared" si="4"/>
        <v>502882</v>
      </c>
      <c r="G30" s="105">
        <f t="shared" si="4"/>
        <v>131093</v>
      </c>
      <c r="H30" s="105">
        <f t="shared" si="4"/>
        <v>116888</v>
      </c>
      <c r="I30" s="105">
        <f t="shared" si="4"/>
        <v>664131</v>
      </c>
      <c r="J30" s="105">
        <f t="shared" si="4"/>
        <v>287738</v>
      </c>
      <c r="K30" s="105">
        <f t="shared" si="4"/>
        <v>2156760</v>
      </c>
      <c r="L30" s="105">
        <f t="shared" si="4"/>
        <v>566035</v>
      </c>
      <c r="M30" s="105">
        <f t="shared" si="4"/>
        <v>24034</v>
      </c>
      <c r="N30" s="105">
        <f t="shared" si="4"/>
        <v>239233</v>
      </c>
      <c r="O30" s="105">
        <f t="shared" si="4"/>
        <v>1541408</v>
      </c>
      <c r="P30" s="105">
        <f t="shared" si="4"/>
        <v>250815</v>
      </c>
      <c r="Q30" s="105">
        <f t="shared" si="4"/>
        <v>8002385</v>
      </c>
      <c r="R30" s="39"/>
    </row>
    <row r="31" spans="1:19" s="40" customFormat="1" ht="14.1" customHeight="1" thickTop="1" x14ac:dyDescent="0.3">
      <c r="A31" s="41" t="str">
        <f>A15</f>
        <v>Tρέχον έτος</v>
      </c>
      <c r="B31" s="42">
        <f t="shared" ref="B31:Q31" si="5">SUM(B18:B24)</f>
        <v>274484</v>
      </c>
      <c r="C31" s="42">
        <f t="shared" si="5"/>
        <v>133413</v>
      </c>
      <c r="D31" s="42">
        <f t="shared" si="5"/>
        <v>336422</v>
      </c>
      <c r="E31" s="42">
        <f t="shared" si="5"/>
        <v>30726</v>
      </c>
      <c r="F31" s="42">
        <f t="shared" si="5"/>
        <v>212772</v>
      </c>
      <c r="G31" s="42">
        <f t="shared" si="5"/>
        <v>20971</v>
      </c>
      <c r="H31" s="42">
        <f t="shared" si="5"/>
        <v>25736</v>
      </c>
      <c r="I31" s="42">
        <f t="shared" si="5"/>
        <v>218571</v>
      </c>
      <c r="J31" s="42">
        <f t="shared" si="5"/>
        <v>176119</v>
      </c>
      <c r="K31" s="42">
        <f t="shared" si="5"/>
        <v>1214221</v>
      </c>
      <c r="L31" s="42">
        <f t="shared" si="5"/>
        <v>278298</v>
      </c>
      <c r="M31" s="42">
        <f t="shared" si="5"/>
        <v>10357</v>
      </c>
      <c r="N31" s="42">
        <f t="shared" si="5"/>
        <v>117391</v>
      </c>
      <c r="O31" s="42">
        <f t="shared" si="5"/>
        <v>725423</v>
      </c>
      <c r="P31" s="42">
        <f t="shared" si="5"/>
        <v>121517</v>
      </c>
      <c r="Q31" s="42">
        <f t="shared" si="5"/>
        <v>3896421</v>
      </c>
      <c r="R31" s="39"/>
      <c r="S31" s="43"/>
    </row>
    <row r="32" spans="1:19" s="3" customFormat="1" ht="14.1" customHeight="1" x14ac:dyDescent="0.3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9" s="2" customFormat="1" ht="13.5" customHeight="1" x14ac:dyDescent="0.3">
      <c r="A33" s="26">
        <v>2019</v>
      </c>
      <c r="B33" s="27" t="str">
        <f>B2</f>
        <v>Nυμφαία</v>
      </c>
      <c r="C33" s="28" t="str">
        <f t="shared" ref="C33:Q33" si="6">C2</f>
        <v>Νίκη</v>
      </c>
      <c r="D33" s="28" t="str">
        <f t="shared" si="6"/>
        <v>Κρυσταλλoπηγή</v>
      </c>
      <c r="E33" s="28" t="str">
        <f t="shared" si="6"/>
        <v>Αγ. Κωνσταντίνος</v>
      </c>
      <c r="F33" s="29" t="str">
        <f t="shared" si="6"/>
        <v>Ορμένιο</v>
      </c>
      <c r="G33" s="27" t="str">
        <f t="shared" si="6"/>
        <v>Κυπρίνος</v>
      </c>
      <c r="H33" s="28" t="str">
        <f t="shared" si="6"/>
        <v>Καστανιές</v>
      </c>
      <c r="I33" s="28" t="str">
        <f t="shared" si="6"/>
        <v>Κήποι</v>
      </c>
      <c r="J33" s="28" t="str">
        <f t="shared" si="6"/>
        <v>Δοϊράνη</v>
      </c>
      <c r="K33" s="29" t="str">
        <f t="shared" si="6"/>
        <v>Εύζωνοι</v>
      </c>
      <c r="L33" s="27" t="str">
        <f t="shared" si="6"/>
        <v>Κακαβιά</v>
      </c>
      <c r="M33" s="28" t="str">
        <f t="shared" si="6"/>
        <v>Μέρτζανη</v>
      </c>
      <c r="N33" s="28" t="str">
        <f t="shared" si="6"/>
        <v>Εξοχή</v>
      </c>
      <c r="O33" s="28" t="str">
        <f t="shared" si="6"/>
        <v>Προμαχώνας</v>
      </c>
      <c r="P33" s="29" t="str">
        <f t="shared" si="6"/>
        <v>Σαγιάδα</v>
      </c>
      <c r="Q33" s="27" t="str">
        <f t="shared" si="6"/>
        <v>Σύνολο</v>
      </c>
    </row>
    <row r="34" spans="1:19" s="3" customFormat="1" ht="14.1" customHeight="1" x14ac:dyDescent="0.3">
      <c r="A34" s="30" t="s">
        <v>1</v>
      </c>
      <c r="B34" s="31">
        <v>70562</v>
      </c>
      <c r="C34" s="31">
        <v>17373</v>
      </c>
      <c r="D34" s="31">
        <v>67842</v>
      </c>
      <c r="E34" s="31">
        <v>2787</v>
      </c>
      <c r="F34" s="31">
        <v>14374</v>
      </c>
      <c r="G34" s="31">
        <v>4574</v>
      </c>
      <c r="H34" s="31">
        <v>10346</v>
      </c>
      <c r="I34" s="31">
        <v>33449</v>
      </c>
      <c r="J34" s="31">
        <v>6805</v>
      </c>
      <c r="K34" s="31">
        <v>53924</v>
      </c>
      <c r="L34" s="31">
        <v>73297</v>
      </c>
      <c r="M34" s="31">
        <v>1064</v>
      </c>
      <c r="N34" s="31">
        <v>9737</v>
      </c>
      <c r="O34" s="31">
        <v>78535</v>
      </c>
      <c r="P34" s="31">
        <v>16916</v>
      </c>
      <c r="Q34" s="31">
        <f>SUM(B34:P34)</f>
        <v>461585</v>
      </c>
      <c r="R34" s="32"/>
    </row>
    <row r="35" spans="1:19" s="3" customFormat="1" ht="14.1" customHeight="1" x14ac:dyDescent="0.3">
      <c r="A35" s="33" t="s">
        <v>2</v>
      </c>
      <c r="B35" s="34">
        <v>71819</v>
      </c>
      <c r="C35" s="34">
        <v>18378</v>
      </c>
      <c r="D35" s="34">
        <v>44352</v>
      </c>
      <c r="E35" s="34">
        <v>2796</v>
      </c>
      <c r="F35" s="34">
        <v>14036</v>
      </c>
      <c r="G35" s="34">
        <v>4433</v>
      </c>
      <c r="H35" s="34">
        <v>10720</v>
      </c>
      <c r="I35" s="34">
        <v>27494</v>
      </c>
      <c r="J35" s="34">
        <v>30363</v>
      </c>
      <c r="K35" s="34">
        <v>111084</v>
      </c>
      <c r="L35" s="34">
        <v>36927</v>
      </c>
      <c r="M35" s="34">
        <v>1196</v>
      </c>
      <c r="N35" s="34">
        <v>10958</v>
      </c>
      <c r="O35" s="34">
        <v>55360</v>
      </c>
      <c r="P35" s="34">
        <v>11365</v>
      </c>
      <c r="Q35" s="34">
        <f t="shared" ref="Q35:Q45" si="7">SUM(B35:P35)</f>
        <v>451281</v>
      </c>
      <c r="R35" s="32"/>
      <c r="S35" s="35"/>
    </row>
    <row r="36" spans="1:19" s="3" customFormat="1" ht="14.1" customHeight="1" x14ac:dyDescent="0.3">
      <c r="A36" s="30" t="s">
        <v>3</v>
      </c>
      <c r="B36" s="31">
        <v>100489</v>
      </c>
      <c r="C36" s="31">
        <v>22663</v>
      </c>
      <c r="D36" s="31">
        <v>3512</v>
      </c>
      <c r="E36" s="31">
        <v>5142</v>
      </c>
      <c r="F36" s="31">
        <v>19274</v>
      </c>
      <c r="G36" s="31">
        <v>6644</v>
      </c>
      <c r="H36" s="31">
        <v>15927</v>
      </c>
      <c r="I36" s="31">
        <v>45330</v>
      </c>
      <c r="J36" s="31">
        <v>11206</v>
      </c>
      <c r="K36" s="31">
        <v>83305</v>
      </c>
      <c r="L36" s="31">
        <v>50379</v>
      </c>
      <c r="M36" s="31">
        <v>1842</v>
      </c>
      <c r="N36" s="31">
        <v>13277</v>
      </c>
      <c r="O36" s="31">
        <v>62330</v>
      </c>
      <c r="P36" s="31">
        <v>13679</v>
      </c>
      <c r="Q36" s="31">
        <f t="shared" si="7"/>
        <v>454999</v>
      </c>
      <c r="R36" s="32"/>
    </row>
    <row r="37" spans="1:19" s="3" customFormat="1" ht="14.1" customHeight="1" x14ac:dyDescent="0.3">
      <c r="A37" s="33" t="s">
        <v>4</v>
      </c>
      <c r="B37" s="34">
        <v>111269</v>
      </c>
      <c r="C37" s="34">
        <v>23431</v>
      </c>
      <c r="D37" s="34">
        <v>68334</v>
      </c>
      <c r="E37" s="34">
        <v>5231</v>
      </c>
      <c r="F37" s="34">
        <v>18574</v>
      </c>
      <c r="G37" s="34">
        <v>7634</v>
      </c>
      <c r="H37" s="34">
        <v>16522</v>
      </c>
      <c r="I37" s="34">
        <v>57377</v>
      </c>
      <c r="J37" s="34">
        <v>12112</v>
      </c>
      <c r="K37" s="34">
        <v>115112</v>
      </c>
      <c r="L37" s="34">
        <v>58604</v>
      </c>
      <c r="M37" s="34">
        <v>2084</v>
      </c>
      <c r="N37" s="34">
        <v>15328</v>
      </c>
      <c r="O37" s="34">
        <v>134376</v>
      </c>
      <c r="P37" s="34">
        <v>16731</v>
      </c>
      <c r="Q37" s="34">
        <f t="shared" si="7"/>
        <v>662719</v>
      </c>
      <c r="R37" s="32"/>
      <c r="S37" s="35"/>
    </row>
    <row r="38" spans="1:19" s="3" customFormat="1" ht="14.1" customHeight="1" x14ac:dyDescent="0.3">
      <c r="A38" s="30" t="s">
        <v>5</v>
      </c>
      <c r="B38" s="31">
        <v>104695</v>
      </c>
      <c r="C38" s="31">
        <v>23431</v>
      </c>
      <c r="D38" s="31">
        <v>85198</v>
      </c>
      <c r="E38" s="31">
        <v>6212</v>
      </c>
      <c r="F38" s="31">
        <v>20023</v>
      </c>
      <c r="G38" s="31">
        <v>7889</v>
      </c>
      <c r="H38" s="31">
        <v>15149</v>
      </c>
      <c r="I38" s="31">
        <v>47839</v>
      </c>
      <c r="J38" s="31">
        <v>13111</v>
      </c>
      <c r="K38" s="31">
        <v>155012</v>
      </c>
      <c r="L38" s="31">
        <v>52036</v>
      </c>
      <c r="M38" s="31">
        <v>2476</v>
      </c>
      <c r="N38" s="31">
        <v>14904</v>
      </c>
      <c r="O38" s="31">
        <v>112979</v>
      </c>
      <c r="P38" s="31">
        <v>19413</v>
      </c>
      <c r="Q38" s="31">
        <f t="shared" si="7"/>
        <v>680367</v>
      </c>
      <c r="R38" s="32"/>
    </row>
    <row r="39" spans="1:19" s="3" customFormat="1" ht="14.1" customHeight="1" x14ac:dyDescent="0.3">
      <c r="A39" s="33" t="s">
        <v>6</v>
      </c>
      <c r="B39" s="34">
        <v>215209</v>
      </c>
      <c r="C39" s="34">
        <v>43951</v>
      </c>
      <c r="D39" s="34">
        <v>71853</v>
      </c>
      <c r="E39" s="34">
        <v>12538</v>
      </c>
      <c r="F39" s="34">
        <v>30958</v>
      </c>
      <c r="G39" s="34">
        <v>10110</v>
      </c>
      <c r="H39" s="34">
        <v>19116</v>
      </c>
      <c r="I39" s="34">
        <v>77454</v>
      </c>
      <c r="J39" s="34">
        <v>34197</v>
      </c>
      <c r="K39" s="34">
        <v>406021</v>
      </c>
      <c r="L39" s="34">
        <v>56767</v>
      </c>
      <c r="M39" s="34">
        <v>2318</v>
      </c>
      <c r="N39" s="34">
        <v>24069</v>
      </c>
      <c r="O39" s="34">
        <v>307120</v>
      </c>
      <c r="P39" s="34">
        <v>22276</v>
      </c>
      <c r="Q39" s="34">
        <f t="shared" si="7"/>
        <v>1333957</v>
      </c>
      <c r="R39" s="32"/>
      <c r="S39" s="35"/>
    </row>
    <row r="40" spans="1:19" s="3" customFormat="1" ht="14.1" customHeight="1" x14ac:dyDescent="0.3">
      <c r="A40" s="30" t="s">
        <v>7</v>
      </c>
      <c r="B40" s="31">
        <v>284090</v>
      </c>
      <c r="C40" s="31">
        <v>56929</v>
      </c>
      <c r="D40" s="31">
        <v>85687</v>
      </c>
      <c r="E40" s="31">
        <v>13048</v>
      </c>
      <c r="F40" s="31">
        <v>44808</v>
      </c>
      <c r="G40" s="31">
        <v>9026</v>
      </c>
      <c r="H40" s="31">
        <v>23597</v>
      </c>
      <c r="I40" s="31">
        <v>91070</v>
      </c>
      <c r="J40" s="31">
        <v>155723</v>
      </c>
      <c r="K40" s="31">
        <v>499279</v>
      </c>
      <c r="L40" s="31">
        <v>78783</v>
      </c>
      <c r="M40" s="31">
        <v>2855</v>
      </c>
      <c r="N40" s="31">
        <v>31270</v>
      </c>
      <c r="O40" s="31">
        <v>690219</v>
      </c>
      <c r="P40" s="31">
        <v>39198</v>
      </c>
      <c r="Q40" s="31">
        <f t="shared" si="7"/>
        <v>2105582</v>
      </c>
      <c r="R40" s="32"/>
    </row>
    <row r="41" spans="1:19" s="3" customFormat="1" ht="14.1" customHeight="1" x14ac:dyDescent="0.3">
      <c r="A41" s="33" t="s">
        <v>8</v>
      </c>
      <c r="B41" s="34">
        <v>321813</v>
      </c>
      <c r="C41" s="34">
        <v>71172</v>
      </c>
      <c r="D41" s="34">
        <v>113571</v>
      </c>
      <c r="E41" s="34">
        <v>16056</v>
      </c>
      <c r="F41" s="34">
        <v>31488</v>
      </c>
      <c r="G41" s="34">
        <v>8270</v>
      </c>
      <c r="H41" s="34">
        <v>65926</v>
      </c>
      <c r="I41" s="34">
        <v>206729</v>
      </c>
      <c r="J41" s="34">
        <v>70062</v>
      </c>
      <c r="K41" s="34">
        <v>479282</v>
      </c>
      <c r="L41" s="34">
        <v>121170</v>
      </c>
      <c r="M41" s="34">
        <v>4950</v>
      </c>
      <c r="N41" s="34">
        <v>28312</v>
      </c>
      <c r="O41" s="34">
        <v>896351</v>
      </c>
      <c r="P41" s="34">
        <v>52919</v>
      </c>
      <c r="Q41" s="34">
        <f t="shared" si="7"/>
        <v>2488071</v>
      </c>
      <c r="R41" s="32"/>
      <c r="S41" s="35"/>
    </row>
    <row r="42" spans="1:19" s="3" customFormat="1" ht="14.1" customHeight="1" x14ac:dyDescent="0.3">
      <c r="A42" s="30" t="s">
        <v>9</v>
      </c>
      <c r="B42" s="31">
        <v>170790</v>
      </c>
      <c r="C42" s="31">
        <v>41981</v>
      </c>
      <c r="D42" s="31">
        <v>92418</v>
      </c>
      <c r="E42" s="31">
        <v>10818</v>
      </c>
      <c r="F42" s="31">
        <v>24669</v>
      </c>
      <c r="G42" s="31">
        <v>6754</v>
      </c>
      <c r="H42" s="31">
        <v>26586</v>
      </c>
      <c r="I42" s="31">
        <v>91803</v>
      </c>
      <c r="J42" s="31">
        <v>27132</v>
      </c>
      <c r="K42" s="31">
        <v>290372</v>
      </c>
      <c r="L42" s="31">
        <v>70897</v>
      </c>
      <c r="M42" s="31">
        <v>2968</v>
      </c>
      <c r="N42" s="31">
        <v>29897</v>
      </c>
      <c r="O42" s="31">
        <v>700328</v>
      </c>
      <c r="P42" s="31">
        <v>28266</v>
      </c>
      <c r="Q42" s="31">
        <f t="shared" si="7"/>
        <v>1615679</v>
      </c>
      <c r="R42" s="32"/>
    </row>
    <row r="43" spans="1:19" s="3" customFormat="1" ht="14.1" customHeight="1" x14ac:dyDescent="0.3">
      <c r="A43" s="33" t="s">
        <v>10</v>
      </c>
      <c r="B43" s="34">
        <v>69148</v>
      </c>
      <c r="C43" s="34">
        <v>34246</v>
      </c>
      <c r="D43" s="34">
        <v>77831</v>
      </c>
      <c r="E43" s="34">
        <v>4358</v>
      </c>
      <c r="F43" s="34">
        <v>17922</v>
      </c>
      <c r="G43" s="34">
        <v>5608</v>
      </c>
      <c r="H43" s="34">
        <v>17097</v>
      </c>
      <c r="I43" s="34">
        <v>58845</v>
      </c>
      <c r="J43" s="34">
        <v>27933</v>
      </c>
      <c r="K43" s="34">
        <v>98336</v>
      </c>
      <c r="L43" s="34">
        <v>63683</v>
      </c>
      <c r="M43" s="34">
        <v>2592</v>
      </c>
      <c r="N43" s="34">
        <v>21205</v>
      </c>
      <c r="O43" s="34">
        <v>369742</v>
      </c>
      <c r="P43" s="34">
        <v>17163</v>
      </c>
      <c r="Q43" s="34">
        <f t="shared" si="7"/>
        <v>885709</v>
      </c>
      <c r="R43" s="32"/>
      <c r="S43" s="35"/>
    </row>
    <row r="44" spans="1:19" s="3" customFormat="1" ht="14.1" customHeight="1" x14ac:dyDescent="0.3">
      <c r="A44" s="30" t="s">
        <v>11</v>
      </c>
      <c r="B44" s="31">
        <v>57777</v>
      </c>
      <c r="C44" s="31">
        <v>20130</v>
      </c>
      <c r="D44" s="31">
        <v>76434</v>
      </c>
      <c r="E44" s="31">
        <v>3769</v>
      </c>
      <c r="F44" s="31">
        <v>17862</v>
      </c>
      <c r="G44" s="31">
        <v>5195</v>
      </c>
      <c r="H44" s="31">
        <v>17176</v>
      </c>
      <c r="I44" s="31">
        <v>46269</v>
      </c>
      <c r="J44" s="31">
        <v>10243</v>
      </c>
      <c r="K44" s="31">
        <v>66616</v>
      </c>
      <c r="L44" s="31">
        <v>60580</v>
      </c>
      <c r="M44" s="31">
        <v>2252</v>
      </c>
      <c r="N44" s="31">
        <v>14162</v>
      </c>
      <c r="O44" s="31">
        <v>197893</v>
      </c>
      <c r="P44" s="31">
        <v>18117</v>
      </c>
      <c r="Q44" s="31">
        <f t="shared" si="7"/>
        <v>614475</v>
      </c>
      <c r="R44" s="32"/>
    </row>
    <row r="45" spans="1:19" s="3" customFormat="1" ht="14.1" customHeight="1" x14ac:dyDescent="0.3">
      <c r="A45" s="33" t="s">
        <v>12</v>
      </c>
      <c r="B45" s="34">
        <v>65589</v>
      </c>
      <c r="C45" s="34">
        <v>28815</v>
      </c>
      <c r="D45" s="34">
        <v>60948</v>
      </c>
      <c r="E45" s="34">
        <v>4112</v>
      </c>
      <c r="F45" s="34">
        <v>18589</v>
      </c>
      <c r="G45" s="34">
        <v>5670</v>
      </c>
      <c r="H45" s="34">
        <v>18526</v>
      </c>
      <c r="I45" s="34">
        <v>46123</v>
      </c>
      <c r="J45" s="34">
        <v>10884</v>
      </c>
      <c r="K45" s="34">
        <v>79506</v>
      </c>
      <c r="L45" s="34">
        <v>59018</v>
      </c>
      <c r="M45" s="34">
        <v>1219</v>
      </c>
      <c r="N45" s="34">
        <v>18582</v>
      </c>
      <c r="O45" s="34">
        <v>151456</v>
      </c>
      <c r="P45" s="34">
        <v>19415</v>
      </c>
      <c r="Q45" s="34">
        <f t="shared" si="7"/>
        <v>588452</v>
      </c>
      <c r="R45" s="32"/>
      <c r="S45" s="35"/>
    </row>
    <row r="46" spans="1:19" s="40" customFormat="1" ht="14.1" customHeight="1" thickBot="1" x14ac:dyDescent="0.35">
      <c r="A46" s="104" t="s">
        <v>0</v>
      </c>
      <c r="B46" s="105">
        <f>SUM(B34:B45)</f>
        <v>1643250</v>
      </c>
      <c r="C46" s="105">
        <f t="shared" ref="C46:P46" si="8">SUM(C34:C45)</f>
        <v>402500</v>
      </c>
      <c r="D46" s="105">
        <f t="shared" si="8"/>
        <v>847980</v>
      </c>
      <c r="E46" s="105">
        <f t="shared" si="8"/>
        <v>86867</v>
      </c>
      <c r="F46" s="105">
        <f t="shared" si="8"/>
        <v>272577</v>
      </c>
      <c r="G46" s="105">
        <f t="shared" si="8"/>
        <v>81807</v>
      </c>
      <c r="H46" s="105">
        <f t="shared" si="8"/>
        <v>256688</v>
      </c>
      <c r="I46" s="105">
        <f t="shared" si="8"/>
        <v>829782</v>
      </c>
      <c r="J46" s="105">
        <f t="shared" si="8"/>
        <v>409771</v>
      </c>
      <c r="K46" s="105">
        <f t="shared" si="8"/>
        <v>2437849</v>
      </c>
      <c r="L46" s="105">
        <f t="shared" si="8"/>
        <v>782141</v>
      </c>
      <c r="M46" s="105">
        <f t="shared" si="8"/>
        <v>27816</v>
      </c>
      <c r="N46" s="105">
        <f t="shared" si="8"/>
        <v>231701</v>
      </c>
      <c r="O46" s="105">
        <f t="shared" si="8"/>
        <v>3756689</v>
      </c>
      <c r="P46" s="105">
        <f t="shared" si="8"/>
        <v>275458</v>
      </c>
      <c r="Q46" s="105">
        <f>SUM(Q34:Q45)</f>
        <v>12342876</v>
      </c>
      <c r="R46" s="39"/>
    </row>
    <row r="47" spans="1:19" s="40" customFormat="1" ht="14.1" customHeight="1" thickTop="1" x14ac:dyDescent="0.3">
      <c r="A47" s="41" t="str">
        <f>A15</f>
        <v>Tρέχον έτος</v>
      </c>
      <c r="B47" s="42">
        <f t="shared" ref="B47:Q47" si="9">SUM(B34:B40)</f>
        <v>958133</v>
      </c>
      <c r="C47" s="42">
        <f t="shared" si="9"/>
        <v>206156</v>
      </c>
      <c r="D47" s="42">
        <f t="shared" si="9"/>
        <v>426778</v>
      </c>
      <c r="E47" s="42">
        <f t="shared" si="9"/>
        <v>47754</v>
      </c>
      <c r="F47" s="42">
        <f t="shared" si="9"/>
        <v>162047</v>
      </c>
      <c r="G47" s="42">
        <f t="shared" si="9"/>
        <v>50310</v>
      </c>
      <c r="H47" s="42">
        <f t="shared" si="9"/>
        <v>111377</v>
      </c>
      <c r="I47" s="42">
        <f t="shared" si="9"/>
        <v>380013</v>
      </c>
      <c r="J47" s="42">
        <f t="shared" si="9"/>
        <v>263517</v>
      </c>
      <c r="K47" s="42">
        <f t="shared" si="9"/>
        <v>1423737</v>
      </c>
      <c r="L47" s="42">
        <f t="shared" si="9"/>
        <v>406793</v>
      </c>
      <c r="M47" s="42">
        <f t="shared" si="9"/>
        <v>13835</v>
      </c>
      <c r="N47" s="42">
        <f t="shared" si="9"/>
        <v>119543</v>
      </c>
      <c r="O47" s="42">
        <f t="shared" si="9"/>
        <v>1440919</v>
      </c>
      <c r="P47" s="42">
        <f t="shared" si="9"/>
        <v>139578</v>
      </c>
      <c r="Q47" s="42">
        <f t="shared" si="9"/>
        <v>6150490</v>
      </c>
      <c r="R47" s="39"/>
      <c r="S47" s="43"/>
    </row>
    <row r="48" spans="1:19" s="3" customFormat="1" ht="14.1" customHeight="1" x14ac:dyDescent="0.3">
      <c r="A48" s="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9" s="2" customFormat="1" ht="13.5" customHeight="1" x14ac:dyDescent="0.3">
      <c r="A49" s="26" t="s">
        <v>84</v>
      </c>
      <c r="B49" s="27" t="str">
        <f>B2</f>
        <v>Nυμφαία</v>
      </c>
      <c r="C49" s="28" t="str">
        <f t="shared" ref="C49:Q49" si="10">C2</f>
        <v>Νίκη</v>
      </c>
      <c r="D49" s="28" t="str">
        <f t="shared" si="10"/>
        <v>Κρυσταλλoπηγή</v>
      </c>
      <c r="E49" s="28" t="str">
        <f t="shared" si="10"/>
        <v>Αγ. Κωνσταντίνος</v>
      </c>
      <c r="F49" s="29" t="str">
        <f t="shared" si="10"/>
        <v>Ορμένιο</v>
      </c>
      <c r="G49" s="27" t="str">
        <f t="shared" si="10"/>
        <v>Κυπρίνος</v>
      </c>
      <c r="H49" s="28" t="str">
        <f t="shared" si="10"/>
        <v>Καστανιές</v>
      </c>
      <c r="I49" s="28" t="str">
        <f t="shared" si="10"/>
        <v>Κήποι</v>
      </c>
      <c r="J49" s="28" t="str">
        <f t="shared" si="10"/>
        <v>Δοϊράνη</v>
      </c>
      <c r="K49" s="29" t="str">
        <f t="shared" si="10"/>
        <v>Εύζωνοι</v>
      </c>
      <c r="L49" s="27" t="str">
        <f t="shared" si="10"/>
        <v>Κακαβιά</v>
      </c>
      <c r="M49" s="28" t="str">
        <f t="shared" si="10"/>
        <v>Μέρτζανη</v>
      </c>
      <c r="N49" s="28" t="str">
        <f t="shared" si="10"/>
        <v>Εξοχή</v>
      </c>
      <c r="O49" s="28" t="str">
        <f t="shared" si="10"/>
        <v>Προμαχώνας</v>
      </c>
      <c r="P49" s="29" t="str">
        <f t="shared" si="10"/>
        <v>Σαγιάδα</v>
      </c>
      <c r="Q49" s="27" t="str">
        <f t="shared" si="10"/>
        <v>Σύνολο</v>
      </c>
    </row>
    <row r="50" spans="1:19" s="3" customFormat="1" ht="14.1" customHeight="1" x14ac:dyDescent="0.3">
      <c r="A50" s="30" t="s">
        <v>1</v>
      </c>
      <c r="B50" s="45">
        <f>IF(B18=0,"",(B3/B18 -1))</f>
        <v>1.2248764415156508</v>
      </c>
      <c r="C50" s="45">
        <f t="shared" ref="C50:Q50" si="11">IF(C18=0,"",(C3/C18 -1))</f>
        <v>9.8120104438642297</v>
      </c>
      <c r="D50" s="45">
        <f t="shared" si="11"/>
        <v>0.61786514916364887</v>
      </c>
      <c r="E50" s="45" t="str">
        <f t="shared" si="11"/>
        <v/>
      </c>
      <c r="F50" s="45">
        <f t="shared" si="11"/>
        <v>2.7007912957467854</v>
      </c>
      <c r="G50" s="45" t="str">
        <f t="shared" si="11"/>
        <v/>
      </c>
      <c r="H50" s="45">
        <f t="shared" si="11"/>
        <v>7.8878205128205128</v>
      </c>
      <c r="I50" s="45">
        <f t="shared" si="11"/>
        <v>2.6587030716723548</v>
      </c>
      <c r="J50" s="45">
        <f t="shared" si="11"/>
        <v>1.8518303312027893</v>
      </c>
      <c r="K50" s="45">
        <f t="shared" si="11"/>
        <v>1.8883390040210331</v>
      </c>
      <c r="L50" s="45">
        <f t="shared" si="11"/>
        <v>0.63470635131543984</v>
      </c>
      <c r="M50" s="45">
        <f t="shared" si="11"/>
        <v>1.4994232987312572</v>
      </c>
      <c r="N50" s="45">
        <f t="shared" si="11"/>
        <v>2.4456035767511177</v>
      </c>
      <c r="O50" s="45">
        <f t="shared" si="11"/>
        <v>1.0946801474062173</v>
      </c>
      <c r="P50" s="45">
        <f t="shared" si="11"/>
        <v>0.93039297658862874</v>
      </c>
      <c r="Q50" s="45">
        <f t="shared" si="11"/>
        <v>1.433661092793217</v>
      </c>
      <c r="R50" s="32"/>
    </row>
    <row r="51" spans="1:19" s="3" customFormat="1" ht="14.1" customHeight="1" x14ac:dyDescent="0.3">
      <c r="A51" s="33" t="s">
        <v>2</v>
      </c>
      <c r="B51" s="46">
        <f t="shared" ref="B51:Q56" si="12">IF(B19=0,"",(B4/B19 -1))</f>
        <v>0.49802980983381873</v>
      </c>
      <c r="C51" s="46">
        <f t="shared" si="12"/>
        <v>3.2356549981955975</v>
      </c>
      <c r="D51" s="46">
        <f t="shared" si="12"/>
        <v>0.29756985783318157</v>
      </c>
      <c r="E51" s="46" t="str">
        <f t="shared" si="12"/>
        <v/>
      </c>
      <c r="F51" s="46">
        <f t="shared" si="12"/>
        <v>1.9344063164287881</v>
      </c>
      <c r="G51" s="46" t="str">
        <f t="shared" si="12"/>
        <v/>
      </c>
      <c r="H51" s="46">
        <f t="shared" si="12"/>
        <v>2.9711048158640225</v>
      </c>
      <c r="I51" s="46">
        <f t="shared" si="12"/>
        <v>1.4262422910611754</v>
      </c>
      <c r="J51" s="46">
        <f t="shared" si="12"/>
        <v>-0.7806063671359128</v>
      </c>
      <c r="K51" s="46">
        <f t="shared" si="12"/>
        <v>6.870780856423174</v>
      </c>
      <c r="L51" s="46">
        <f t="shared" si="12"/>
        <v>0.24259417286358653</v>
      </c>
      <c r="M51" s="46">
        <f t="shared" si="12"/>
        <v>0.66404199475065617</v>
      </c>
      <c r="N51" s="46">
        <f t="shared" si="12"/>
        <v>1.4053691275167783</v>
      </c>
      <c r="O51" s="46">
        <f t="shared" si="12"/>
        <v>0.44924337957124849</v>
      </c>
      <c r="P51" s="46">
        <f t="shared" si="12"/>
        <v>0.41041229136730406</v>
      </c>
      <c r="Q51" s="46">
        <f t="shared" si="12"/>
        <v>0.79112538649261888</v>
      </c>
      <c r="R51" s="32"/>
      <c r="S51" s="35"/>
    </row>
    <row r="52" spans="1:19" s="3" customFormat="1" ht="14.1" customHeight="1" x14ac:dyDescent="0.3">
      <c r="A52" s="30" t="s">
        <v>3</v>
      </c>
      <c r="B52" s="45">
        <f t="shared" si="12"/>
        <v>3.2262098286857555E-2</v>
      </c>
      <c r="C52" s="45">
        <f t="shared" si="12"/>
        <v>2.6149086199453158</v>
      </c>
      <c r="D52" s="45">
        <f t="shared" si="12"/>
        <v>0.21423086089558563</v>
      </c>
      <c r="E52" s="45" t="str">
        <f t="shared" si="12"/>
        <v/>
      </c>
      <c r="F52" s="45">
        <f t="shared" si="12"/>
        <v>1.3106718311740351</v>
      </c>
      <c r="G52" s="45" t="str">
        <f t="shared" si="12"/>
        <v/>
      </c>
      <c r="H52" s="45">
        <f t="shared" si="12"/>
        <v>3.0679662802950478</v>
      </c>
      <c r="I52" s="45">
        <f t="shared" si="12"/>
        <v>1.0424801334248994</v>
      </c>
      <c r="J52" s="45">
        <f t="shared" si="12"/>
        <v>0.62075815262373779</v>
      </c>
      <c r="K52" s="45">
        <f t="shared" si="12"/>
        <v>1.0911260881774782</v>
      </c>
      <c r="L52" s="45">
        <f t="shared" si="12"/>
        <v>0.17900496886596651</v>
      </c>
      <c r="M52" s="45">
        <f t="shared" si="12"/>
        <v>0.2516181229773462</v>
      </c>
      <c r="N52" s="45">
        <f t="shared" si="12"/>
        <v>0.47907115806258727</v>
      </c>
      <c r="O52" s="45">
        <f t="shared" si="12"/>
        <v>-0.15512640767039032</v>
      </c>
      <c r="P52" s="45">
        <f t="shared" si="12"/>
        <v>0.32864321608040203</v>
      </c>
      <c r="Q52" s="45">
        <f t="shared" si="12"/>
        <v>0.59173845442702855</v>
      </c>
      <c r="R52" s="32"/>
    </row>
    <row r="53" spans="1:19" s="3" customFormat="1" ht="14.1" customHeight="1" x14ac:dyDescent="0.3">
      <c r="A53" s="33" t="s">
        <v>4</v>
      </c>
      <c r="B53" s="46">
        <f t="shared" si="12"/>
        <v>3.3842128216310607E-2</v>
      </c>
      <c r="C53" s="46">
        <f t="shared" si="12"/>
        <v>1.8809961404153648</v>
      </c>
      <c r="D53" s="46">
        <f t="shared" si="12"/>
        <v>0.36170830912260321</v>
      </c>
      <c r="E53" s="46">
        <f t="shared" si="12"/>
        <v>1.1671376665320952</v>
      </c>
      <c r="F53" s="46">
        <f t="shared" si="12"/>
        <v>1.047927529362195</v>
      </c>
      <c r="G53" s="46">
        <f t="shared" si="12"/>
        <v>5.4893617021276597</v>
      </c>
      <c r="H53" s="46">
        <f t="shared" si="12"/>
        <v>2.6291161178509532</v>
      </c>
      <c r="I53" s="46">
        <f t="shared" si="12"/>
        <v>7.1196822832525584</v>
      </c>
      <c r="J53" s="46">
        <f t="shared" si="12"/>
        <v>0.98786692759295502</v>
      </c>
      <c r="K53" s="46">
        <f t="shared" si="12"/>
        <v>0.61176996234122671</v>
      </c>
      <c r="L53" s="46">
        <f t="shared" si="12"/>
        <v>0.30099009900990104</v>
      </c>
      <c r="M53" s="46">
        <f t="shared" si="12"/>
        <v>0.22330097087378631</v>
      </c>
      <c r="N53" s="46">
        <f t="shared" si="12"/>
        <v>0.64953897736797983</v>
      </c>
      <c r="O53" s="46">
        <f t="shared" si="12"/>
        <v>0.65207144629124292</v>
      </c>
      <c r="P53" s="46">
        <f t="shared" si="12"/>
        <v>0.26034688995215305</v>
      </c>
      <c r="Q53" s="46">
        <f t="shared" si="12"/>
        <v>0.7661125783880538</v>
      </c>
      <c r="R53" s="32"/>
      <c r="S53" s="35"/>
    </row>
    <row r="54" spans="1:19" s="3" customFormat="1" ht="14.1" customHeight="1" x14ac:dyDescent="0.3">
      <c r="A54" s="30" t="s">
        <v>5</v>
      </c>
      <c r="B54" s="45">
        <f t="shared" si="12"/>
        <v>-0.17702437657607173</v>
      </c>
      <c r="C54" s="45">
        <f t="shared" si="12"/>
        <v>0.32418043095497606</v>
      </c>
      <c r="D54" s="45">
        <f t="shared" si="12"/>
        <v>3.580088200354492E-4</v>
      </c>
      <c r="E54" s="45">
        <f t="shared" si="12"/>
        <v>-5.6655760289305968E-2</v>
      </c>
      <c r="F54" s="45">
        <f t="shared" si="12"/>
        <v>0.31458134075297806</v>
      </c>
      <c r="G54" s="45">
        <f t="shared" si="12"/>
        <v>0.16345974220063519</v>
      </c>
      <c r="H54" s="45">
        <f t="shared" si="12"/>
        <v>1.2444765641131532</v>
      </c>
      <c r="I54" s="45">
        <f t="shared" si="12"/>
        <v>0.54880880274581068</v>
      </c>
      <c r="J54" s="45">
        <f t="shared" si="12"/>
        <v>-0.68982217365388432</v>
      </c>
      <c r="K54" s="45">
        <f t="shared" si="12"/>
        <v>-0.24780381673964502</v>
      </c>
      <c r="L54" s="45">
        <f t="shared" si="12"/>
        <v>5.0024458690558937E-2</v>
      </c>
      <c r="M54" s="45">
        <f t="shared" si="12"/>
        <v>0.19532163742690067</v>
      </c>
      <c r="N54" s="45">
        <f t="shared" si="12"/>
        <v>0.14284039622530909</v>
      </c>
      <c r="O54" s="45">
        <f t="shared" si="12"/>
        <v>0.10914331747350392</v>
      </c>
      <c r="P54" s="45">
        <f t="shared" si="12"/>
        <v>0.38369043811960335</v>
      </c>
      <c r="Q54" s="45">
        <f t="shared" si="12"/>
        <v>-1.7486928288308556E-2</v>
      </c>
      <c r="R54" s="32"/>
    </row>
    <row r="55" spans="1:19" s="3" customFormat="1" ht="14.1" customHeight="1" x14ac:dyDescent="0.3">
      <c r="A55" s="33" t="s">
        <v>6</v>
      </c>
      <c r="B55" s="46">
        <f t="shared" si="12"/>
        <v>3.6979207328180719E-2</v>
      </c>
      <c r="C55" s="46">
        <f t="shared" si="12"/>
        <v>0.44286362948388081</v>
      </c>
      <c r="D55" s="46">
        <f t="shared" si="12"/>
        <v>0.13261735472583114</v>
      </c>
      <c r="E55" s="46">
        <f t="shared" si="12"/>
        <v>-0.43818073010173553</v>
      </c>
      <c r="F55" s="46">
        <f t="shared" si="12"/>
        <v>0.2234387672343876</v>
      </c>
      <c r="G55" s="46">
        <f t="shared" si="12"/>
        <v>4.4845842416692649E-2</v>
      </c>
      <c r="H55" s="46">
        <f t="shared" si="12"/>
        <v>2.1919365215526487</v>
      </c>
      <c r="I55" s="46">
        <f t="shared" si="12"/>
        <v>1.2334218088490139</v>
      </c>
      <c r="J55" s="46">
        <f t="shared" si="12"/>
        <v>0.53508188544351154</v>
      </c>
      <c r="K55" s="46">
        <f t="shared" si="12"/>
        <v>-1.702928350384314E-2</v>
      </c>
      <c r="L55" s="46">
        <f t="shared" si="12"/>
        <v>5.6320160846358158E-2</v>
      </c>
      <c r="M55" s="46">
        <f t="shared" si="12"/>
        <v>1.2658227848101333E-2</v>
      </c>
      <c r="N55" s="46">
        <f t="shared" si="12"/>
        <v>0.3499868425999022</v>
      </c>
      <c r="O55" s="46">
        <f t="shared" si="12"/>
        <v>1.578719915275951</v>
      </c>
      <c r="P55" s="46">
        <f t="shared" si="12"/>
        <v>0.36334050705999688</v>
      </c>
      <c r="Q55" s="46">
        <f t="shared" si="12"/>
        <v>0.44405126317313859</v>
      </c>
      <c r="R55" s="32"/>
      <c r="S55" s="35"/>
    </row>
    <row r="56" spans="1:19" s="3" customFormat="1" ht="14.1" customHeight="1" x14ac:dyDescent="0.3">
      <c r="A56" s="30" t="s">
        <v>7</v>
      </c>
      <c r="B56" s="45">
        <f t="shared" si="12"/>
        <v>-1.2688605446686596E-2</v>
      </c>
      <c r="C56" s="45">
        <f t="shared" si="12"/>
        <v>0.4234361787898453</v>
      </c>
      <c r="D56" s="45">
        <f t="shared" si="12"/>
        <v>0.11741227340761684</v>
      </c>
      <c r="E56" s="45">
        <f t="shared" si="12"/>
        <v>0.39944629800525311</v>
      </c>
      <c r="F56" s="45">
        <f t="shared" si="12"/>
        <v>0.27897586372547756</v>
      </c>
      <c r="G56" s="45">
        <f t="shared" si="12"/>
        <v>0.11438664880009752</v>
      </c>
      <c r="H56" s="45">
        <f t="shared" si="12"/>
        <v>1.0723759432883604</v>
      </c>
      <c r="I56" s="45">
        <f t="shared" si="12"/>
        <v>0.46184723842496767</v>
      </c>
      <c r="J56" s="45">
        <f t="shared" si="12"/>
        <v>0.38073145953267873</v>
      </c>
      <c r="K56" s="45">
        <f t="shared" si="12"/>
        <v>-0.11684338973984654</v>
      </c>
      <c r="L56" s="45">
        <f t="shared" si="12"/>
        <v>3.9893042799488576E-2</v>
      </c>
      <c r="M56" s="45">
        <f t="shared" si="12"/>
        <v>6.0869565217391397E-2</v>
      </c>
      <c r="N56" s="45">
        <f t="shared" si="12"/>
        <v>0.56250747983436655</v>
      </c>
      <c r="O56" s="45">
        <f t="shared" si="12"/>
        <v>1.1568280984063128</v>
      </c>
      <c r="P56" s="45">
        <f t="shared" si="12"/>
        <v>0.17504297704520178</v>
      </c>
      <c r="Q56" s="45">
        <f t="shared" si="12"/>
        <v>0.30784354093642063</v>
      </c>
      <c r="R56" s="32"/>
    </row>
    <row r="57" spans="1:19" s="3" customFormat="1" ht="14.1" customHeight="1" x14ac:dyDescent="0.3">
      <c r="A57" s="33" t="s">
        <v>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32"/>
      <c r="S57" s="35"/>
    </row>
    <row r="58" spans="1:19" s="3" customFormat="1" ht="14.1" customHeight="1" x14ac:dyDescent="0.3">
      <c r="A58" s="30" t="s">
        <v>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32"/>
    </row>
    <row r="59" spans="1:19" s="3" customFormat="1" ht="14.1" customHeight="1" x14ac:dyDescent="0.3">
      <c r="A59" s="33" t="s">
        <v>10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32"/>
      <c r="S59" s="35"/>
    </row>
    <row r="60" spans="1:19" s="3" customFormat="1" ht="14.1" customHeight="1" x14ac:dyDescent="0.3">
      <c r="A60" s="30" t="s">
        <v>11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32"/>
    </row>
    <row r="61" spans="1:19" s="3" customFormat="1" ht="14.1" customHeight="1" thickBot="1" x14ac:dyDescent="0.35">
      <c r="A61" s="102" t="s">
        <v>12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32"/>
      <c r="S61" s="35"/>
    </row>
    <row r="62" spans="1:19" s="40" customFormat="1" ht="14.1" customHeight="1" thickTop="1" x14ac:dyDescent="0.3">
      <c r="A62" s="38" t="str">
        <f>A15</f>
        <v>Tρέχον έτος</v>
      </c>
      <c r="B62" s="47">
        <f>IF(B31=0,"",(B15/B31 -1))</f>
        <v>2.1068623307733736E-2</v>
      </c>
      <c r="C62" s="47">
        <f t="shared" ref="C62:Q62" si="13">IF(C31=0,"",(C15/C31 -1))</f>
        <v>0.92206906373441866</v>
      </c>
      <c r="D62" s="47">
        <f t="shared" si="13"/>
        <v>0.21999750313594246</v>
      </c>
      <c r="E62" s="47">
        <f t="shared" si="13"/>
        <v>0.50318948122111573</v>
      </c>
      <c r="F62" s="47">
        <f t="shared" si="13"/>
        <v>0.58202207057319577</v>
      </c>
      <c r="G62" s="47">
        <f t="shared" si="13"/>
        <v>1.0732916885222452</v>
      </c>
      <c r="H62" s="47">
        <f t="shared" si="13"/>
        <v>2.0073826546471869</v>
      </c>
      <c r="I62" s="47">
        <f t="shared" si="13"/>
        <v>1.0989975797338163</v>
      </c>
      <c r="J62" s="47">
        <f t="shared" si="13"/>
        <v>-1.4200625713296167E-2</v>
      </c>
      <c r="K62" s="47">
        <f t="shared" si="13"/>
        <v>6.9135684525304608E-2</v>
      </c>
      <c r="L62" s="47">
        <f t="shared" si="13"/>
        <v>0.19876535224830927</v>
      </c>
      <c r="M62" s="47">
        <f t="shared" si="13"/>
        <v>0.29110746355122141</v>
      </c>
      <c r="N62" s="47">
        <f t="shared" si="13"/>
        <v>0.56244516189486427</v>
      </c>
      <c r="O62" s="47">
        <f t="shared" si="13"/>
        <v>0.99842161056376755</v>
      </c>
      <c r="P62" s="47">
        <f t="shared" si="13"/>
        <v>0.33523704502250706</v>
      </c>
      <c r="Q62" s="47">
        <f t="shared" si="13"/>
        <v>0.41764121484819028</v>
      </c>
      <c r="R62" s="39"/>
    </row>
    <row r="63" spans="1:19" s="3" customFormat="1" ht="14.1" customHeight="1" x14ac:dyDescent="0.3">
      <c r="A63" s="6"/>
      <c r="B63" s="48"/>
      <c r="C63" s="48"/>
      <c r="D63" s="48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9" s="2" customFormat="1" ht="13.5" customHeight="1" x14ac:dyDescent="0.3">
      <c r="A64" s="26" t="s">
        <v>85</v>
      </c>
      <c r="B64" s="27" t="str">
        <f>B2</f>
        <v>Nυμφαία</v>
      </c>
      <c r="C64" s="28" t="str">
        <f t="shared" ref="C64:Q64" si="14">C2</f>
        <v>Νίκη</v>
      </c>
      <c r="D64" s="28" t="str">
        <f t="shared" si="14"/>
        <v>Κρυσταλλoπηγή</v>
      </c>
      <c r="E64" s="28" t="str">
        <f t="shared" si="14"/>
        <v>Αγ. Κωνσταντίνος</v>
      </c>
      <c r="F64" s="29" t="str">
        <f t="shared" si="14"/>
        <v>Ορμένιο</v>
      </c>
      <c r="G64" s="27" t="str">
        <f t="shared" si="14"/>
        <v>Κυπρίνος</v>
      </c>
      <c r="H64" s="28" t="str">
        <f t="shared" si="14"/>
        <v>Καστανιές</v>
      </c>
      <c r="I64" s="28" t="str">
        <f t="shared" si="14"/>
        <v>Κήποι</v>
      </c>
      <c r="J64" s="28" t="str">
        <f t="shared" si="14"/>
        <v>Δοϊράνη</v>
      </c>
      <c r="K64" s="29" t="str">
        <f t="shared" si="14"/>
        <v>Εύζωνοι</v>
      </c>
      <c r="L64" s="27" t="str">
        <f t="shared" si="14"/>
        <v>Κακαβιά</v>
      </c>
      <c r="M64" s="28" t="str">
        <f t="shared" si="14"/>
        <v>Μέρτζανη</v>
      </c>
      <c r="N64" s="28" t="str">
        <f t="shared" si="14"/>
        <v>Εξοχή</v>
      </c>
      <c r="O64" s="28" t="str">
        <f t="shared" si="14"/>
        <v>Προμαχώνας</v>
      </c>
      <c r="P64" s="29" t="str">
        <f t="shared" si="14"/>
        <v>Σαγιάδα</v>
      </c>
      <c r="Q64" s="27" t="str">
        <f t="shared" si="14"/>
        <v>Σύνολο</v>
      </c>
    </row>
    <row r="65" spans="1:19" s="3" customFormat="1" ht="14.1" customHeight="1" x14ac:dyDescent="0.3">
      <c r="A65" s="30" t="s">
        <v>1</v>
      </c>
      <c r="B65" s="45">
        <f>IF(B34=0,"",(B3/B34 -1))</f>
        <v>-0.88516481959128146</v>
      </c>
      <c r="C65" s="45">
        <f t="shared" ref="C65:Q65" si="15">IF(C34=0,"",(C3/C34 -1))</f>
        <v>0.43015023312035927</v>
      </c>
      <c r="D65" s="45">
        <f t="shared" si="15"/>
        <v>-3.1956605052917086E-2</v>
      </c>
      <c r="E65" s="45">
        <f t="shared" si="15"/>
        <v>0.31862217438105489</v>
      </c>
      <c r="F65" s="45">
        <f t="shared" si="15"/>
        <v>1.082370947544177</v>
      </c>
      <c r="G65" s="45">
        <f t="shared" si="15"/>
        <v>9.8600787057280259E-2</v>
      </c>
      <c r="H65" s="45">
        <f t="shared" si="15"/>
        <v>-0.19592112893872027</v>
      </c>
      <c r="I65" s="45">
        <f t="shared" si="15"/>
        <v>0.28195162785135586</v>
      </c>
      <c r="J65" s="45">
        <f t="shared" si="15"/>
        <v>0.44246877296105813</v>
      </c>
      <c r="K65" s="45">
        <f t="shared" si="15"/>
        <v>0.38535716934945485</v>
      </c>
      <c r="L65" s="45">
        <f t="shared" si="15"/>
        <v>-0.16075692047423495</v>
      </c>
      <c r="M65" s="45">
        <f t="shared" si="15"/>
        <v>1.0366541353383458</v>
      </c>
      <c r="N65" s="45">
        <f t="shared" si="15"/>
        <v>0.42466878915477047</v>
      </c>
      <c r="O65" s="45">
        <f t="shared" si="15"/>
        <v>-0.43546189596994966</v>
      </c>
      <c r="P65" s="45">
        <f t="shared" si="15"/>
        <v>9.1865689288247898E-2</v>
      </c>
      <c r="Q65" s="45">
        <f t="shared" si="15"/>
        <v>-0.10453545934118313</v>
      </c>
      <c r="R65" s="32"/>
    </row>
    <row r="66" spans="1:19" s="3" customFormat="1" ht="14.1" customHeight="1" x14ac:dyDescent="0.3">
      <c r="A66" s="33" t="s">
        <v>2</v>
      </c>
      <c r="B66" s="46">
        <f t="shared" ref="B66:Q71" si="16">IF(B35=0,"",(B4/B35 -1))</f>
        <v>-0.87824948829696881</v>
      </c>
      <c r="C66" s="46">
        <f t="shared" si="16"/>
        <v>0.27728806181303733</v>
      </c>
      <c r="D66" s="46">
        <f t="shared" si="16"/>
        <v>-0.16450216450216448</v>
      </c>
      <c r="E66" s="46">
        <f t="shared" si="16"/>
        <v>0.21816881258941345</v>
      </c>
      <c r="F66" s="46">
        <f t="shared" si="16"/>
        <v>1.0653320034197775</v>
      </c>
      <c r="G66" s="46">
        <f t="shared" si="16"/>
        <v>8.120911346717774E-3</v>
      </c>
      <c r="H66" s="46">
        <f t="shared" si="16"/>
        <v>-0.34617537313432833</v>
      </c>
      <c r="I66" s="46">
        <f t="shared" si="16"/>
        <v>0.24488979413690259</v>
      </c>
      <c r="J66" s="46">
        <f t="shared" si="16"/>
        <v>-0.74284490992326191</v>
      </c>
      <c r="K66" s="46">
        <f t="shared" si="16"/>
        <v>-0.43741672968204237</v>
      </c>
      <c r="L66" s="46">
        <f t="shared" si="16"/>
        <v>-0.17190673490941588</v>
      </c>
      <c r="M66" s="46">
        <f t="shared" si="16"/>
        <v>6.020066889632103E-2</v>
      </c>
      <c r="N66" s="46">
        <f t="shared" si="16"/>
        <v>0.30826793210439862</v>
      </c>
      <c r="O66" s="46">
        <f t="shared" si="16"/>
        <v>-0.33569364161849713</v>
      </c>
      <c r="P66" s="46">
        <f t="shared" si="16"/>
        <v>0.12274527056753182</v>
      </c>
      <c r="Q66" s="46">
        <f t="shared" si="16"/>
        <v>-0.3055435526866852</v>
      </c>
      <c r="R66" s="32"/>
      <c r="S66" s="35"/>
    </row>
    <row r="67" spans="1:19" s="3" customFormat="1" ht="14.1" customHeight="1" x14ac:dyDescent="0.3">
      <c r="A67" s="30" t="s">
        <v>3</v>
      </c>
      <c r="B67" s="45">
        <f t="shared" si="16"/>
        <v>-0.91785170516175896</v>
      </c>
      <c r="C67" s="45">
        <f t="shared" si="16"/>
        <v>0.10841459647884211</v>
      </c>
      <c r="D67" s="45">
        <f t="shared" si="16"/>
        <v>12.056093394077449</v>
      </c>
      <c r="E67" s="45">
        <f t="shared" si="16"/>
        <v>-0.25087514585764292</v>
      </c>
      <c r="F67" s="45">
        <f t="shared" si="16"/>
        <v>0.79516447027083115</v>
      </c>
      <c r="G67" s="45">
        <f t="shared" si="16"/>
        <v>-0.17308850090307049</v>
      </c>
      <c r="H67" s="45">
        <f t="shared" si="16"/>
        <v>-0.5152257173353425</v>
      </c>
      <c r="I67" s="45">
        <f t="shared" si="16"/>
        <v>-8.1447165232737651E-2</v>
      </c>
      <c r="J67" s="45">
        <f t="shared" si="16"/>
        <v>-0.12627164019275383</v>
      </c>
      <c r="K67" s="45">
        <f t="shared" si="16"/>
        <v>7.2660704639577522E-2</v>
      </c>
      <c r="L67" s="45">
        <f t="shared" si="16"/>
        <v>-0.25584072728716334</v>
      </c>
      <c r="M67" s="45">
        <f t="shared" si="16"/>
        <v>-0.1601520086862106</v>
      </c>
      <c r="N67" s="45">
        <f t="shared" si="16"/>
        <v>0.11779769526248396</v>
      </c>
      <c r="O67" s="45">
        <f t="shared" si="16"/>
        <v>-0.40057757099310121</v>
      </c>
      <c r="P67" s="45">
        <f t="shared" si="16"/>
        <v>0.15973389867680376</v>
      </c>
      <c r="Q67" s="45">
        <f t="shared" si="16"/>
        <v>-0.16750146703619129</v>
      </c>
      <c r="R67" s="32"/>
    </row>
    <row r="68" spans="1:19" s="3" customFormat="1" ht="14.1" customHeight="1" x14ac:dyDescent="0.3">
      <c r="A68" s="33" t="s">
        <v>4</v>
      </c>
      <c r="B68" s="46">
        <f t="shared" si="16"/>
        <v>-0.89347437291608622</v>
      </c>
      <c r="C68" s="46">
        <f t="shared" si="16"/>
        <v>0.33801374247791394</v>
      </c>
      <c r="D68" s="46">
        <f t="shared" si="16"/>
        <v>-3.9745953698012704E-2</v>
      </c>
      <c r="E68" s="46">
        <f t="shared" si="16"/>
        <v>2.6190021028484001E-2</v>
      </c>
      <c r="F68" s="46">
        <f t="shared" si="16"/>
        <v>1.093463981910197</v>
      </c>
      <c r="G68" s="46">
        <f t="shared" si="16"/>
        <v>-0.1609903065234477</v>
      </c>
      <c r="H68" s="46">
        <f t="shared" si="16"/>
        <v>-0.36629947948190289</v>
      </c>
      <c r="I68" s="46">
        <f t="shared" si="16"/>
        <v>5.1170329574568241E-2</v>
      </c>
      <c r="J68" s="46">
        <f t="shared" si="16"/>
        <v>0.25800858652575953</v>
      </c>
      <c r="K68" s="46">
        <f t="shared" si="16"/>
        <v>9.6827437625964352E-2</v>
      </c>
      <c r="L68" s="46">
        <f t="shared" si="16"/>
        <v>-3.5867858849225276E-2</v>
      </c>
      <c r="M68" s="46">
        <f t="shared" si="16"/>
        <v>2.7831094049904026E-2</v>
      </c>
      <c r="N68" s="46">
        <f t="shared" si="16"/>
        <v>0.28385960334029225</v>
      </c>
      <c r="O68" s="46">
        <f t="shared" si="16"/>
        <v>-0.3061781865809371</v>
      </c>
      <c r="P68" s="46">
        <f t="shared" si="16"/>
        <v>0.25951825951825946</v>
      </c>
      <c r="Q68" s="46">
        <f t="shared" si="16"/>
        <v>-0.14837812104376058</v>
      </c>
      <c r="R68" s="32"/>
      <c r="S68" s="35"/>
    </row>
    <row r="69" spans="1:19" s="3" customFormat="1" ht="14.1" customHeight="1" x14ac:dyDescent="0.3">
      <c r="A69" s="30" t="s">
        <v>5</v>
      </c>
      <c r="B69" s="45">
        <f t="shared" si="16"/>
        <v>-0.85972587038540516</v>
      </c>
      <c r="C69" s="45">
        <f t="shared" si="16"/>
        <v>0.34808586914771023</v>
      </c>
      <c r="D69" s="45">
        <f t="shared" si="16"/>
        <v>-0.27846897814502691</v>
      </c>
      <c r="E69" s="45">
        <f t="shared" si="16"/>
        <v>-0.11815840309079206</v>
      </c>
      <c r="F69" s="45">
        <f t="shared" si="16"/>
        <v>1.2652449682864706</v>
      </c>
      <c r="G69" s="45">
        <f t="shared" si="16"/>
        <v>-0.21054633033337555</v>
      </c>
      <c r="H69" s="45">
        <f t="shared" si="16"/>
        <v>-0.28246088850749229</v>
      </c>
      <c r="I69" s="45">
        <f t="shared" si="16"/>
        <v>0.28284454106482149</v>
      </c>
      <c r="J69" s="45">
        <f t="shared" si="16"/>
        <v>-4.7441080009152592E-2</v>
      </c>
      <c r="K69" s="45">
        <f t="shared" si="16"/>
        <v>-0.11232678760354042</v>
      </c>
      <c r="L69" s="45">
        <f t="shared" si="16"/>
        <v>-0.21623491429010688</v>
      </c>
      <c r="M69" s="45">
        <f t="shared" si="16"/>
        <v>-0.17447495961227788</v>
      </c>
      <c r="N69" s="45">
        <f t="shared" si="16"/>
        <v>0.308239398819109</v>
      </c>
      <c r="O69" s="45">
        <f t="shared" si="16"/>
        <v>-0.22005859496012536</v>
      </c>
      <c r="P69" s="45">
        <f t="shared" si="16"/>
        <v>0.11440787101426886</v>
      </c>
      <c r="Q69" s="45">
        <f t="shared" si="16"/>
        <v>-0.17806860121081713</v>
      </c>
      <c r="R69" s="32"/>
    </row>
    <row r="70" spans="1:19" s="3" customFormat="1" ht="14.1" customHeight="1" x14ac:dyDescent="0.3">
      <c r="A70" s="33" t="s">
        <v>6</v>
      </c>
      <c r="B70" s="46">
        <f t="shared" si="16"/>
        <v>-0.6296809148316288</v>
      </c>
      <c r="C70" s="46">
        <f t="shared" si="16"/>
        <v>8.4503196741826159E-2</v>
      </c>
      <c r="D70" s="46">
        <f t="shared" si="16"/>
        <v>-0.15311817182302756</v>
      </c>
      <c r="E70" s="46">
        <f t="shared" si="16"/>
        <v>-0.6256181209124263</v>
      </c>
      <c r="F70" s="46">
        <f t="shared" si="16"/>
        <v>0.94909231862523424</v>
      </c>
      <c r="G70" s="46">
        <f t="shared" si="16"/>
        <v>-0.33630069238377847</v>
      </c>
      <c r="H70" s="46">
        <f t="shared" si="16"/>
        <v>-0.22138522703494457</v>
      </c>
      <c r="I70" s="46">
        <f t="shared" si="16"/>
        <v>0.31452216799648824</v>
      </c>
      <c r="J70" s="46">
        <f t="shared" si="16"/>
        <v>7.9948533497090413E-2</v>
      </c>
      <c r="K70" s="46">
        <f t="shared" si="16"/>
        <v>-0.18169257255166604</v>
      </c>
      <c r="L70" s="46">
        <f t="shared" si="16"/>
        <v>-0.22257649690841508</v>
      </c>
      <c r="M70" s="46">
        <f t="shared" si="16"/>
        <v>-0.34426229508196726</v>
      </c>
      <c r="N70" s="46">
        <f t="shared" si="16"/>
        <v>0.4920021604553575</v>
      </c>
      <c r="O70" s="46">
        <f t="shared" si="16"/>
        <v>0.47466137014847609</v>
      </c>
      <c r="P70" s="46">
        <f t="shared" si="16"/>
        <v>0.16596336864787209</v>
      </c>
      <c r="Q70" s="46">
        <f t="shared" si="16"/>
        <v>-2.0755541595418703E-2</v>
      </c>
      <c r="R70" s="32"/>
      <c r="S70" s="35"/>
    </row>
    <row r="71" spans="1:19" s="3" customFormat="1" ht="14.1" customHeight="1" x14ac:dyDescent="0.3">
      <c r="A71" s="30" t="s">
        <v>7</v>
      </c>
      <c r="B71" s="45">
        <f t="shared" si="16"/>
        <v>-0.47576472244711188</v>
      </c>
      <c r="C71" s="45">
        <f t="shared" ref="C71:Q71" si="17">IF(C40=0,"",(C9/C40 -1))</f>
        <v>0.27151363979693999</v>
      </c>
      <c r="D71" s="45">
        <f t="shared" si="17"/>
        <v>-0.13745375611236244</v>
      </c>
      <c r="E71" s="45">
        <f t="shared" si="17"/>
        <v>0.51088289393010422</v>
      </c>
      <c r="F71" s="45">
        <f t="shared" si="17"/>
        <v>1.1984467059453667</v>
      </c>
      <c r="G71" s="45">
        <f t="shared" si="17"/>
        <v>1.3516507866164318E-2</v>
      </c>
      <c r="H71" s="45">
        <f t="shared" si="17"/>
        <v>-0.23189388481586637</v>
      </c>
      <c r="I71" s="45">
        <f t="shared" si="17"/>
        <v>0.27964203360052697</v>
      </c>
      <c r="J71" s="45">
        <f t="shared" si="17"/>
        <v>-0.47633939751995535</v>
      </c>
      <c r="K71" s="45">
        <f t="shared" si="17"/>
        <v>-4.7620669004704741E-2</v>
      </c>
      <c r="L71" s="45">
        <f t="shared" si="17"/>
        <v>-0.20524732493050535</v>
      </c>
      <c r="M71" s="45">
        <f t="shared" si="17"/>
        <v>-5.9894921190893124E-2</v>
      </c>
      <c r="N71" s="45">
        <f t="shared" si="17"/>
        <v>1.0876239206907581</v>
      </c>
      <c r="O71" s="45">
        <f t="shared" si="17"/>
        <v>9.7939929210872911E-3</v>
      </c>
      <c r="P71" s="45">
        <f t="shared" si="17"/>
        <v>0.18577478442777684</v>
      </c>
      <c r="Q71" s="45">
        <f t="shared" si="17"/>
        <v>-5.5680567178100882E-2</v>
      </c>
      <c r="R71" s="32"/>
    </row>
    <row r="72" spans="1:19" s="3" customFormat="1" ht="14.1" customHeight="1" x14ac:dyDescent="0.3">
      <c r="A72" s="33" t="s">
        <v>8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32"/>
      <c r="S72" s="35"/>
    </row>
    <row r="73" spans="1:19" s="3" customFormat="1" ht="14.1" customHeight="1" x14ac:dyDescent="0.3">
      <c r="A73" s="30" t="s">
        <v>9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32"/>
    </row>
    <row r="74" spans="1:19" s="3" customFormat="1" ht="14.1" customHeight="1" x14ac:dyDescent="0.3">
      <c r="A74" s="33" t="s">
        <v>10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32"/>
      <c r="S74" s="35"/>
    </row>
    <row r="75" spans="1:19" s="3" customFormat="1" ht="14.1" customHeight="1" x14ac:dyDescent="0.3">
      <c r="A75" s="30" t="s">
        <v>11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32"/>
    </row>
    <row r="76" spans="1:19" s="3" customFormat="1" ht="14.1" customHeight="1" thickBot="1" x14ac:dyDescent="0.35">
      <c r="A76" s="102" t="s">
        <v>12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32"/>
      <c r="S76" s="35"/>
    </row>
    <row r="77" spans="1:19" s="40" customFormat="1" ht="14.1" customHeight="1" thickTop="1" x14ac:dyDescent="0.3">
      <c r="A77" s="38" t="str">
        <f>A15</f>
        <v>Tρέχον έτος</v>
      </c>
      <c r="B77" s="47">
        <f>IF(B47=0,"",(B15/B47 -1))</f>
        <v>-0.7074863301858928</v>
      </c>
      <c r="C77" s="47">
        <f t="shared" ref="C77:Q77" si="18">IF(C47=0,"",(C15/C47 -1))</f>
        <v>0.24385901938337962</v>
      </c>
      <c r="D77" s="47">
        <f t="shared" si="18"/>
        <v>-3.8296257070420725E-2</v>
      </c>
      <c r="E77" s="47">
        <f t="shared" si="18"/>
        <v>-3.2814005109519595E-2</v>
      </c>
      <c r="F77" s="47">
        <f t="shared" si="18"/>
        <v>1.0772368510370449</v>
      </c>
      <c r="G77" s="47">
        <f t="shared" si="18"/>
        <v>-0.13577817531305902</v>
      </c>
      <c r="H77" s="47">
        <f t="shared" si="18"/>
        <v>-0.30508094130745123</v>
      </c>
      <c r="I77" s="47">
        <f t="shared" si="18"/>
        <v>0.20727448797804282</v>
      </c>
      <c r="J77" s="47">
        <f t="shared" si="18"/>
        <v>-0.34115066580144737</v>
      </c>
      <c r="K77" s="47">
        <f t="shared" si="18"/>
        <v>-8.8197469055029121E-2</v>
      </c>
      <c r="L77" s="47">
        <f t="shared" si="18"/>
        <v>-0.17989247602589031</v>
      </c>
      <c r="M77" s="47">
        <f t="shared" si="18"/>
        <v>-3.346584748825443E-2</v>
      </c>
      <c r="N77" s="47">
        <f t="shared" si="18"/>
        <v>0.53431819512643997</v>
      </c>
      <c r="O77" s="47">
        <f t="shared" si="18"/>
        <v>6.0947214937134842E-3</v>
      </c>
      <c r="P77" s="47">
        <f t="shared" si="18"/>
        <v>0.16246113284328478</v>
      </c>
      <c r="Q77" s="47">
        <f t="shared" si="18"/>
        <v>-0.10190456370142864</v>
      </c>
      <c r="R77" s="39"/>
    </row>
    <row r="78" spans="1:19" s="22" customFormat="1" ht="14.1" customHeight="1" x14ac:dyDescent="0.25">
      <c r="A78" s="49" t="s">
        <v>29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9" s="22" customFormat="1" ht="14.1" customHeight="1" x14ac:dyDescent="0.25">
      <c r="A79" s="49" t="s">
        <v>33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9" s="3" customFormat="1" ht="15" customHeight="1" x14ac:dyDescent="0.3">
      <c r="A80" s="13"/>
      <c r="B80" s="13"/>
      <c r="C80" s="13"/>
      <c r="D80" s="13"/>
      <c r="E80" s="14"/>
      <c r="F80" s="14"/>
      <c r="G80" s="9"/>
      <c r="H80" s="9"/>
      <c r="I80" s="15"/>
      <c r="J80" s="9"/>
      <c r="K80" s="9"/>
      <c r="L80" s="9"/>
      <c r="M80" s="9"/>
      <c r="N80" s="9"/>
      <c r="O80" s="9"/>
      <c r="P80" s="9"/>
      <c r="Q80" s="9"/>
    </row>
    <row r="81" spans="1:17" s="3" customFormat="1" ht="15" customHeight="1" x14ac:dyDescent="0.3">
      <c r="A81" s="13"/>
      <c r="B81" s="13"/>
      <c r="C81" s="13"/>
      <c r="D81" s="13"/>
      <c r="E81" s="14"/>
      <c r="F81" s="14"/>
      <c r="G81" s="9"/>
      <c r="H81" s="9"/>
      <c r="I81" s="15"/>
      <c r="J81" s="9"/>
      <c r="K81" s="9"/>
      <c r="L81" s="9"/>
      <c r="M81" s="9"/>
      <c r="N81" s="9"/>
      <c r="O81" s="9"/>
      <c r="P81" s="9"/>
      <c r="Q81" s="9"/>
    </row>
    <row r="82" spans="1:17" ht="15" customHeight="1" x14ac:dyDescent="0.3">
      <c r="A82" s="12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 customHeight="1" x14ac:dyDescent="0.3">
      <c r="A83" s="12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5" spans="1:17" ht="15" customHeight="1" x14ac:dyDescent="0.3">
      <c r="B85" s="16"/>
      <c r="C85" s="16"/>
    </row>
    <row r="86" spans="1:17" ht="15" customHeight="1" x14ac:dyDescent="0.3">
      <c r="B86" s="8"/>
      <c r="C86" s="8"/>
    </row>
    <row r="87" spans="1:17" ht="15" customHeight="1" x14ac:dyDescent="0.3">
      <c r="B87" s="8"/>
      <c r="C87" s="8"/>
    </row>
    <row r="88" spans="1:17" ht="15" customHeight="1" x14ac:dyDescent="0.3">
      <c r="B88" s="8"/>
      <c r="C88" s="8"/>
    </row>
    <row r="89" spans="1:17" ht="15" customHeight="1" x14ac:dyDescent="0.3">
      <c r="B89" s="8"/>
      <c r="C89" s="8"/>
    </row>
  </sheetData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  <ignoredErrors>
    <ignoredError sqref="B31:Q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81DBE-B116-446E-BD26-8B0E00235633}">
  <sheetPr>
    <pageSetUpPr fitToPage="1"/>
  </sheetPr>
  <dimension ref="A1:U36"/>
  <sheetViews>
    <sheetView showGridLines="0" showZeros="0" zoomScaleNormal="100" workbookViewId="0"/>
  </sheetViews>
  <sheetFormatPr defaultRowHeight="15" customHeight="1" x14ac:dyDescent="0.3"/>
  <cols>
    <col min="1" max="1" width="17.6640625" style="9" customWidth="1"/>
    <col min="2" max="11" width="10.6640625" style="15" customWidth="1"/>
    <col min="12" max="12" width="14.5546875" style="12" customWidth="1"/>
    <col min="13" max="13" width="11.88671875" style="12" customWidth="1"/>
    <col min="14" max="14" width="11.109375" style="12" customWidth="1"/>
    <col min="15" max="21" width="8.88671875" style="9"/>
  </cols>
  <sheetData>
    <row r="1" spans="1:21" s="3" customFormat="1" ht="14.1" customHeight="1" x14ac:dyDescent="0.3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6"/>
      <c r="M1" s="6"/>
      <c r="N1" s="6"/>
      <c r="O1" s="9"/>
      <c r="P1" s="9"/>
      <c r="Q1" s="9"/>
      <c r="R1" s="9"/>
      <c r="S1" s="9"/>
      <c r="T1" s="9"/>
      <c r="U1" s="9"/>
    </row>
    <row r="2" spans="1:21" ht="15" customHeight="1" x14ac:dyDescent="0.3">
      <c r="A2" s="10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7"/>
      <c r="M2" s="17"/>
      <c r="N2" s="17"/>
    </row>
    <row r="3" spans="1:21" s="2" customFormat="1" ht="14.1" customHeight="1" x14ac:dyDescent="0.3">
      <c r="A3" s="26" t="s">
        <v>65</v>
      </c>
      <c r="B3" s="110" t="s">
        <v>30</v>
      </c>
      <c r="C3" s="111"/>
      <c r="D3" s="111"/>
      <c r="E3" s="111"/>
      <c r="F3" s="112"/>
      <c r="G3" s="110" t="s">
        <v>31</v>
      </c>
      <c r="H3" s="111"/>
      <c r="I3" s="111"/>
      <c r="J3" s="111"/>
      <c r="K3" s="111"/>
      <c r="L3" s="11"/>
      <c r="M3" s="18"/>
      <c r="N3" s="18"/>
      <c r="O3" s="19"/>
      <c r="P3" s="19"/>
      <c r="Q3" s="19"/>
      <c r="R3" s="19"/>
      <c r="S3" s="19"/>
      <c r="T3" s="19"/>
      <c r="U3" s="19"/>
    </row>
    <row r="4" spans="1:21" s="2" customFormat="1" ht="14.1" customHeight="1" x14ac:dyDescent="0.3">
      <c r="A4" s="30"/>
      <c r="B4" s="27">
        <f>'table 5'!A2</f>
        <v>2023</v>
      </c>
      <c r="C4" s="27">
        <f>'table 5'!A17</f>
        <v>2022</v>
      </c>
      <c r="D4" s="27">
        <f>'table 5'!A33</f>
        <v>2019</v>
      </c>
      <c r="E4" s="27" t="str">
        <f>'table 5'!A49</f>
        <v>Δ2023/22</v>
      </c>
      <c r="F4" s="27" t="str">
        <f>'table 5'!A64</f>
        <v>Δ2023/19</v>
      </c>
      <c r="G4" s="27">
        <f>B4</f>
        <v>2023</v>
      </c>
      <c r="H4" s="27">
        <f t="shared" ref="H4:K4" si="0">C4</f>
        <v>2022</v>
      </c>
      <c r="I4" s="27">
        <f t="shared" si="0"/>
        <v>2019</v>
      </c>
      <c r="J4" s="27" t="str">
        <f t="shared" si="0"/>
        <v>Δ2023/22</v>
      </c>
      <c r="K4" s="27" t="str">
        <f t="shared" si="0"/>
        <v>Δ2023/19</v>
      </c>
      <c r="L4" s="11"/>
      <c r="M4" s="18"/>
      <c r="N4" s="18"/>
      <c r="O4" s="19"/>
      <c r="P4" s="19"/>
      <c r="Q4" s="19"/>
      <c r="R4" s="19"/>
      <c r="S4" s="19"/>
      <c r="T4" s="19"/>
      <c r="U4" s="19"/>
    </row>
    <row r="5" spans="1:21" s="3" customFormat="1" ht="14.1" customHeight="1" x14ac:dyDescent="0.3">
      <c r="A5" s="33" t="s">
        <v>1</v>
      </c>
      <c r="B5" s="34">
        <f>'table 5'!D3+'table 5'!L3+'table 5'!M3+'table 5'!P3</f>
        <v>147825</v>
      </c>
      <c r="C5" s="34">
        <f>'table 5'!D18+'table 5'!L18+'table 5'!M18+'table 5'!P18</f>
        <v>88658</v>
      </c>
      <c r="D5" s="34">
        <f>'table 5'!D34+'table 5'!L34+'table 5'!M34+'table 5'!P34</f>
        <v>159119</v>
      </c>
      <c r="E5" s="46">
        <f>IFERROR(B5/C5-1,"")</f>
        <v>0.66736222337521722</v>
      </c>
      <c r="F5" s="60">
        <f>IFERROR(B5/D5-1,"")</f>
        <v>-7.0978324398720427E-2</v>
      </c>
      <c r="G5" s="34">
        <f>'table 5'!B3+'table 5'!E3+'table 5'!F3+'table 5'!G3+'table 5'!N3+'table 5'!O3</f>
        <v>104943</v>
      </c>
      <c r="H5" s="34">
        <f>'table 5'!B18+'table 5'!E18+'table 5'!F18+'table 5'!G18+'table 5'!N18+'table 5'!O18</f>
        <v>36922</v>
      </c>
      <c r="I5" s="34">
        <f>'table 5'!B34+'table 5'!E34+'table 5'!F34+'table 5'!G34+'table 5'!N34+'table 5'!O34</f>
        <v>180569</v>
      </c>
      <c r="J5" s="46">
        <f>IFERROR(G5/H5-1,"")</f>
        <v>1.8422891501002114</v>
      </c>
      <c r="K5" s="60">
        <f>IFERROR(G5/I5-1,"")</f>
        <v>-0.4188205062884548</v>
      </c>
      <c r="L5" s="12"/>
      <c r="M5" s="12"/>
      <c r="N5" s="12"/>
      <c r="O5" s="9"/>
      <c r="P5" s="9"/>
      <c r="Q5" s="9"/>
      <c r="R5" s="9"/>
      <c r="S5" s="9"/>
      <c r="T5" s="9"/>
      <c r="U5" s="9"/>
    </row>
    <row r="6" spans="1:21" s="3" customFormat="1" ht="14.1" customHeight="1" x14ac:dyDescent="0.3">
      <c r="A6" s="30" t="s">
        <v>2</v>
      </c>
      <c r="B6" s="31">
        <f>'table 5'!D4+'table 5'!L4+'table 5'!M4+'table 5'!P4</f>
        <v>81663</v>
      </c>
      <c r="C6" s="31">
        <f>'table 5'!D19+'table 5'!L19+'table 5'!M19+'table 5'!P19</f>
        <v>62976</v>
      </c>
      <c r="D6" s="31">
        <f>'table 5'!D35+'table 5'!L35+'table 5'!M35+'table 5'!P35</f>
        <v>93840</v>
      </c>
      <c r="E6" s="45">
        <f>IFERROR(B6/C6-1,"")</f>
        <v>0.29673208841463405</v>
      </c>
      <c r="F6" s="61">
        <f>IFERROR(B6/D6-1,"")</f>
        <v>-0.12976342710997446</v>
      </c>
      <c r="G6" s="31">
        <f>'table 5'!B4+'table 5'!E4+'table 5'!F4+'table 5'!G4+'table 5'!N4+'table 5'!O4</f>
        <v>96720</v>
      </c>
      <c r="H6" s="31">
        <f>'table 5'!B19+'table 5'!E19+'table 5'!F19+'table 5'!G19+'table 5'!N19+'table 5'!O19</f>
        <v>47052</v>
      </c>
      <c r="I6" s="31">
        <f>'table 5'!B35+'table 5'!E35+'table 5'!F35+'table 5'!G35+'table 5'!N35+'table 5'!O35</f>
        <v>159402</v>
      </c>
      <c r="J6" s="45">
        <f>IFERROR(G6/H6-1,"")</f>
        <v>1.0555980617189493</v>
      </c>
      <c r="K6" s="61">
        <f>IFERROR(G6/I6-1,"")</f>
        <v>-0.39323220536756121</v>
      </c>
      <c r="L6" s="12"/>
      <c r="M6" s="12"/>
      <c r="N6" s="12"/>
      <c r="O6" s="9"/>
      <c r="P6" s="9"/>
      <c r="Q6" s="9"/>
      <c r="R6" s="9"/>
      <c r="S6" s="9"/>
      <c r="T6" s="9"/>
      <c r="U6" s="9"/>
    </row>
    <row r="7" spans="1:21" s="3" customFormat="1" ht="14.1" customHeight="1" x14ac:dyDescent="0.3">
      <c r="A7" s="33" t="s">
        <v>3</v>
      </c>
      <c r="B7" s="34">
        <f>'table 5'!D5+'table 5'!L5+'table 5'!M5+'table 5'!P5</f>
        <v>100754</v>
      </c>
      <c r="C7" s="34">
        <f>'table 5'!D20+'table 5'!L20+'table 5'!M20+'table 5'!P20</f>
        <v>82737</v>
      </c>
      <c r="D7" s="34">
        <f>'table 5'!D36+'table 5'!L36+'table 5'!M36+'table 5'!P36</f>
        <v>69412</v>
      </c>
      <c r="E7" s="46">
        <f>IFERROR(B7/C7-1,"")</f>
        <v>0.21776230706938859</v>
      </c>
      <c r="F7" s="60">
        <f>IFERROR(B7/D7-1,"")</f>
        <v>0.45153575750590669</v>
      </c>
      <c r="G7" s="34">
        <f>'table 5'!B5+'table 5'!E5+'table 5'!F5+'table 5'!G5+'table 5'!N5+'table 5'!O5</f>
        <v>104404</v>
      </c>
      <c r="H7" s="34">
        <f>'table 5'!B20+'table 5'!E20+'table 5'!F20+'table 5'!G20+'table 5'!N20+'table 5'!O20</f>
        <v>77227</v>
      </c>
      <c r="I7" s="34">
        <f>'table 5'!B36+'table 5'!E36+'table 5'!F36+'table 5'!G36+'table 5'!N36+'table 5'!O36</f>
        <v>207156</v>
      </c>
      <c r="J7" s="46">
        <f t="shared" ref="J7:J11" si="1">IFERROR(G7/H7-1,"")</f>
        <v>0.35191060121460116</v>
      </c>
      <c r="K7" s="60">
        <f t="shared" ref="K7:K11" si="2">IFERROR(G7/I7-1,"")</f>
        <v>-0.49601266678252143</v>
      </c>
      <c r="L7" s="12"/>
      <c r="M7" s="12"/>
      <c r="N7" s="12"/>
      <c r="O7" s="9"/>
      <c r="P7" s="9"/>
      <c r="Q7" s="9"/>
      <c r="R7" s="9"/>
      <c r="S7" s="9"/>
      <c r="T7" s="9"/>
      <c r="U7" s="9"/>
    </row>
    <row r="8" spans="1:21" s="3" customFormat="1" ht="14.1" customHeight="1" x14ac:dyDescent="0.3">
      <c r="A8" s="30" t="s">
        <v>4</v>
      </c>
      <c r="B8" s="31">
        <f>'table 5'!D6+'table 5'!L6+'table 5'!M6+'table 5'!P6</f>
        <v>145335</v>
      </c>
      <c r="C8" s="31">
        <f>'table 5'!D21+'table 5'!L21+'table 5'!M21+'table 5'!P21</f>
        <v>110089</v>
      </c>
      <c r="D8" s="31">
        <f>'table 5'!D37+'table 5'!L37+'table 5'!M37+'table 5'!P37</f>
        <v>145753</v>
      </c>
      <c r="E8" s="45">
        <f>IFERROR(B8/C8-1,"")</f>
        <v>0.32015914396533707</v>
      </c>
      <c r="F8" s="61">
        <f>IFERROR(B8/D8-1,"")</f>
        <v>-2.867865498480282E-3</v>
      </c>
      <c r="G8" s="31">
        <f>'table 5'!B6+'table 5'!E6+'table 5'!F6+'table 5'!G6+'table 5'!N6+'table 5'!O6</f>
        <v>175422</v>
      </c>
      <c r="H8" s="31">
        <f>'table 5'!B21+'table 5'!E21+'table 5'!F21+'table 5'!G21+'table 5'!N21+'table 5'!O21</f>
        <v>102280</v>
      </c>
      <c r="I8" s="31">
        <f>'table 5'!B37+'table 5'!E37+'table 5'!F37+'table 5'!G37+'table 5'!N37+'table 5'!O37</f>
        <v>292412</v>
      </c>
      <c r="J8" s="45">
        <f t="shared" si="1"/>
        <v>0.71511536957371913</v>
      </c>
      <c r="K8" s="61">
        <f t="shared" si="2"/>
        <v>-0.40008617977374394</v>
      </c>
      <c r="L8" s="12"/>
      <c r="M8" s="12"/>
      <c r="N8" s="12"/>
      <c r="O8" s="9"/>
      <c r="P8" s="9"/>
      <c r="Q8" s="9"/>
      <c r="R8" s="9"/>
      <c r="S8" s="9"/>
      <c r="T8" s="9"/>
      <c r="U8" s="9"/>
    </row>
    <row r="9" spans="1:21" s="3" customFormat="1" ht="14.1" customHeight="1" x14ac:dyDescent="0.3">
      <c r="A9" s="33" t="s">
        <v>5</v>
      </c>
      <c r="B9" s="34">
        <f>'table 5'!D7+'table 5'!L7+'table 5'!M7+'table 5'!P7</f>
        <v>125935</v>
      </c>
      <c r="C9" s="34">
        <f>'table 5'!D22+'table 5'!L22+'table 5'!M22+'table 5'!P22</f>
        <v>117637</v>
      </c>
      <c r="D9" s="34">
        <f>'table 5'!D38+'table 5'!L38+'table 5'!M38+'table 5'!P38</f>
        <v>159123</v>
      </c>
      <c r="E9" s="46">
        <f t="shared" ref="E9:E11" si="3">IFERROR(B9/C9-1,"")</f>
        <v>7.0539031087157866E-2</v>
      </c>
      <c r="F9" s="60">
        <f t="shared" ref="F9:F11" si="4">IFERROR(B9/D9-1,"")</f>
        <v>-0.20856821452586993</v>
      </c>
      <c r="G9" s="34">
        <f>'table 5'!B7+'table 5'!E7+'table 5'!F7+'table 5'!G7+'table 5'!N7+'table 5'!O7</f>
        <v>179364</v>
      </c>
      <c r="H9" s="34">
        <f>'table 5'!B22+'table 5'!E22+'table 5'!F22+'table 5'!G22+'table 5'!N22+'table 5'!O22</f>
        <v>160015</v>
      </c>
      <c r="I9" s="34">
        <f>'table 5'!B38+'table 5'!E38+'table 5'!F38+'table 5'!G38+'table 5'!N38+'table 5'!O38</f>
        <v>266702</v>
      </c>
      <c r="J9" s="46">
        <f t="shared" si="1"/>
        <v>0.1209199137580852</v>
      </c>
      <c r="K9" s="60">
        <f t="shared" si="2"/>
        <v>-0.32747410968046731</v>
      </c>
      <c r="L9" s="12"/>
      <c r="M9" s="12"/>
      <c r="N9" s="12"/>
      <c r="O9" s="9"/>
      <c r="P9" s="9"/>
      <c r="Q9" s="9"/>
      <c r="R9" s="9"/>
      <c r="S9" s="9"/>
      <c r="T9" s="9"/>
      <c r="U9" s="9"/>
    </row>
    <row r="10" spans="1:21" s="3" customFormat="1" ht="14.1" customHeight="1" x14ac:dyDescent="0.3">
      <c r="A10" s="30" t="s">
        <v>6</v>
      </c>
      <c r="B10" s="31">
        <f>'table 5'!D8+'table 5'!L8+'table 5'!M8+'table 5'!P8</f>
        <v>132476</v>
      </c>
      <c r="C10" s="31">
        <f>'table 5'!D23+'table 5'!L23+'table 5'!M23+'table 5'!P23</f>
        <v>116057</v>
      </c>
      <c r="D10" s="31">
        <f>'table 5'!D39+'table 5'!L39+'table 5'!M39+'table 5'!P39</f>
        <v>153214</v>
      </c>
      <c r="E10" s="45">
        <f t="shared" si="3"/>
        <v>0.14147358625502982</v>
      </c>
      <c r="F10" s="61">
        <f t="shared" si="4"/>
        <v>-0.13535316615975046</v>
      </c>
      <c r="G10" s="31">
        <f>'table 5'!B8+'table 5'!E8+'table 5'!F8+'table 5'!G8+'table 5'!N8+'table 5'!O8</f>
        <v>640249</v>
      </c>
      <c r="H10" s="31">
        <f>'table 5'!B23+'table 5'!E23+'table 5'!F23+'table 5'!G23+'table 5'!N23+'table 5'!O23</f>
        <v>343181</v>
      </c>
      <c r="I10" s="31">
        <f>'table 5'!B39+'table 5'!E39+'table 5'!F39+'table 5'!G39+'table 5'!N39+'table 5'!O39</f>
        <v>600004</v>
      </c>
      <c r="J10" s="45">
        <f t="shared" si="1"/>
        <v>0.86563067302677021</v>
      </c>
      <c r="K10" s="61">
        <f t="shared" si="2"/>
        <v>6.7074552836314361E-2</v>
      </c>
      <c r="L10" s="12"/>
      <c r="M10" s="12"/>
      <c r="N10" s="12"/>
      <c r="O10" s="9"/>
      <c r="P10" s="9"/>
      <c r="Q10" s="9"/>
      <c r="R10" s="9"/>
      <c r="S10" s="9"/>
      <c r="T10" s="9"/>
      <c r="U10" s="9"/>
    </row>
    <row r="11" spans="1:21" s="3" customFormat="1" ht="14.1" customHeight="1" x14ac:dyDescent="0.3">
      <c r="A11" s="33" t="s">
        <v>7</v>
      </c>
      <c r="B11" s="34">
        <f>'table 5'!D9+'table 5'!L9+'table 5'!M9+'table 5'!P9</f>
        <v>185686</v>
      </c>
      <c r="C11" s="34">
        <f>'table 5'!D24+'table 5'!L24+'table 5'!M24+'table 5'!P24</f>
        <v>168440</v>
      </c>
      <c r="D11" s="34">
        <f>'table 5'!D40+'table 5'!L40+'table 5'!M40+'table 5'!P40</f>
        <v>206523</v>
      </c>
      <c r="E11" s="46">
        <f t="shared" si="3"/>
        <v>0.10238660650676801</v>
      </c>
      <c r="F11" s="60">
        <f t="shared" si="4"/>
        <v>-0.10089433138197679</v>
      </c>
      <c r="G11" s="34">
        <f>'table 5'!B9+'table 5'!E9+'table 5'!F9+'table 5'!G9+'table 5'!N9+'table 5'!O9</f>
        <v>1038559</v>
      </c>
      <c r="H11" s="34">
        <f>'table 5'!B24+'table 5'!E24+'table 5'!F24+'table 5'!G24+'table 5'!N24+'table 5'!O24</f>
        <v>615090</v>
      </c>
      <c r="I11" s="34">
        <f>'table 5'!B40+'table 5'!E40+'table 5'!F40+'table 5'!G40+'table 5'!N40+'table 5'!O40</f>
        <v>1072461</v>
      </c>
      <c r="J11" s="46">
        <f t="shared" si="1"/>
        <v>0.68846672844624357</v>
      </c>
      <c r="K11" s="60">
        <f t="shared" si="2"/>
        <v>-3.1611405915926039E-2</v>
      </c>
      <c r="L11" s="12"/>
      <c r="M11" s="12"/>
      <c r="N11" s="12"/>
      <c r="O11" s="9"/>
      <c r="P11" s="9"/>
      <c r="Q11" s="9"/>
      <c r="R11" s="9"/>
      <c r="S11" s="9"/>
      <c r="T11" s="9"/>
      <c r="U11" s="9"/>
    </row>
    <row r="12" spans="1:21" s="3" customFormat="1" ht="14.1" customHeight="1" x14ac:dyDescent="0.3">
      <c r="A12" s="30" t="s">
        <v>8</v>
      </c>
      <c r="B12" s="31">
        <f>'table 5'!D10+'table 5'!L10+'table 5'!M10+'table 5'!P10</f>
        <v>0</v>
      </c>
      <c r="C12" s="31">
        <f>'table 5'!D25+'table 5'!L25+'table 5'!M25+'table 5'!P25</f>
        <v>253069</v>
      </c>
      <c r="D12" s="31">
        <f>'table 5'!D41+'table 5'!L41+'table 5'!M41+'table 5'!P41</f>
        <v>292610</v>
      </c>
      <c r="E12" s="45"/>
      <c r="F12" s="61"/>
      <c r="G12" s="31">
        <f>'table 5'!B10+'table 5'!E10+'table 5'!F10+'table 5'!G10+'table 5'!N10+'table 5'!O10</f>
        <v>0</v>
      </c>
      <c r="H12" s="31">
        <f>'table 5'!B25+'table 5'!E25+'table 5'!F25+'table 5'!G25+'table 5'!N25+'table 5'!O25</f>
        <v>726312</v>
      </c>
      <c r="I12" s="31">
        <f>'table 5'!B41+'table 5'!E41+'table 5'!F41+'table 5'!G41+'table 5'!N41+'table 5'!O41</f>
        <v>1302290</v>
      </c>
      <c r="J12" s="45"/>
      <c r="K12" s="61"/>
      <c r="L12" s="12"/>
      <c r="M12" s="12"/>
      <c r="N12" s="12"/>
      <c r="O12" s="9"/>
      <c r="P12" s="9"/>
      <c r="Q12" s="9"/>
      <c r="R12" s="9"/>
      <c r="S12" s="9"/>
      <c r="T12" s="9"/>
      <c r="U12" s="9"/>
    </row>
    <row r="13" spans="1:21" s="3" customFormat="1" ht="14.1" customHeight="1" x14ac:dyDescent="0.3">
      <c r="A13" s="33" t="s">
        <v>9</v>
      </c>
      <c r="B13" s="34">
        <f>'table 5'!D11+'table 5'!L11+'table 5'!M11+'table 5'!P11</f>
        <v>0</v>
      </c>
      <c r="C13" s="34">
        <f>'table 5'!D26+'table 5'!L26+'table 5'!M26+'table 5'!P26</f>
        <v>165791</v>
      </c>
      <c r="D13" s="34">
        <f>'table 5'!D42+'table 5'!L42+'table 5'!M42+'table 5'!P42</f>
        <v>194549</v>
      </c>
      <c r="E13" s="46"/>
      <c r="F13" s="60"/>
      <c r="G13" s="34">
        <f>'table 5'!B11+'table 5'!E11+'table 5'!F11+'table 5'!G11+'table 5'!N11+'table 5'!O11</f>
        <v>0</v>
      </c>
      <c r="H13" s="34">
        <f>'table 5'!B26+'table 5'!E26+'table 5'!F26+'table 5'!G26+'table 5'!N26+'table 5'!O26</f>
        <v>385714</v>
      </c>
      <c r="I13" s="34">
        <f>'table 5'!B42+'table 5'!E42+'table 5'!F42+'table 5'!G42+'table 5'!N42+'table 5'!O42</f>
        <v>943256</v>
      </c>
      <c r="J13" s="46"/>
      <c r="K13" s="60"/>
      <c r="L13" s="12"/>
      <c r="M13" s="12"/>
      <c r="N13" s="12"/>
      <c r="O13" s="9"/>
      <c r="P13" s="9"/>
      <c r="Q13" s="9"/>
      <c r="R13" s="9"/>
      <c r="S13" s="9"/>
      <c r="T13" s="9"/>
      <c r="U13" s="9"/>
    </row>
    <row r="14" spans="1:21" s="3" customFormat="1" ht="14.1" customHeight="1" x14ac:dyDescent="0.3">
      <c r="A14" s="30" t="s">
        <v>10</v>
      </c>
      <c r="B14" s="31">
        <f>'table 5'!D12+'table 5'!L12+'table 5'!M12+'table 5'!P12</f>
        <v>0</v>
      </c>
      <c r="C14" s="31">
        <f>'table 5'!D27+'table 5'!L27+'table 5'!M27+'table 5'!P27</f>
        <v>123957</v>
      </c>
      <c r="D14" s="31">
        <f>'table 5'!D43+'table 5'!L43+'table 5'!M43+'table 5'!P43</f>
        <v>161269</v>
      </c>
      <c r="E14" s="45"/>
      <c r="F14" s="61"/>
      <c r="G14" s="31">
        <f>'table 5'!B12+'table 5'!E12+'table 5'!F12+'table 5'!G12+'table 5'!N12+'table 5'!O12</f>
        <v>0</v>
      </c>
      <c r="H14" s="31">
        <f>'table 5'!B27+'table 5'!E27+'table 5'!F27+'table 5'!G27+'table 5'!N27+'table 5'!O27</f>
        <v>170391</v>
      </c>
      <c r="I14" s="31">
        <f>'table 5'!B43+'table 5'!E43+'table 5'!F43+'table 5'!G43+'table 5'!N43+'table 5'!O43</f>
        <v>487983</v>
      </c>
      <c r="J14" s="45"/>
      <c r="K14" s="61"/>
      <c r="L14" s="12"/>
      <c r="M14" s="12"/>
      <c r="N14" s="12"/>
      <c r="O14" s="9"/>
      <c r="P14" s="9"/>
      <c r="Q14" s="9"/>
      <c r="R14" s="9"/>
      <c r="S14" s="9"/>
      <c r="T14" s="9"/>
      <c r="U14" s="9"/>
    </row>
    <row r="15" spans="1:21" s="3" customFormat="1" ht="14.1" customHeight="1" x14ac:dyDescent="0.3">
      <c r="A15" s="33" t="s">
        <v>11</v>
      </c>
      <c r="B15" s="34">
        <f>'table 5'!D13+'table 5'!L13+'table 5'!M13+'table 5'!P13</f>
        <v>0</v>
      </c>
      <c r="C15" s="34">
        <f>'table 5'!D28+'table 5'!L28+'table 5'!M28+'table 5'!P28</f>
        <v>111567</v>
      </c>
      <c r="D15" s="34">
        <f>'table 5'!D44+'table 5'!L44+'table 5'!M44+'table 5'!P44</f>
        <v>157383</v>
      </c>
      <c r="E15" s="46"/>
      <c r="F15" s="60"/>
      <c r="G15" s="34">
        <f>'table 5'!B13+'table 5'!E13+'table 5'!F13+'table 5'!G13+'table 5'!N13+'table 5'!O13</f>
        <v>0</v>
      </c>
      <c r="H15" s="34">
        <f>'table 5'!B28+'table 5'!E28+'table 5'!F28+'table 5'!G28+'table 5'!N28+'table 5'!O28</f>
        <v>133910</v>
      </c>
      <c r="I15" s="34">
        <f>'table 5'!B44+'table 5'!E44+'table 5'!F44+'table 5'!G44+'table 5'!N44+'table 5'!O44</f>
        <v>296658</v>
      </c>
      <c r="J15" s="46"/>
      <c r="K15" s="60"/>
      <c r="L15" s="12"/>
      <c r="M15" s="12"/>
      <c r="N15" s="12"/>
      <c r="O15" s="9"/>
      <c r="P15" s="9"/>
      <c r="Q15" s="9"/>
      <c r="R15" s="9"/>
      <c r="S15" s="9"/>
      <c r="T15" s="9"/>
      <c r="U15" s="9"/>
    </row>
    <row r="16" spans="1:21" s="3" customFormat="1" ht="14.1" customHeight="1" thickBot="1" x14ac:dyDescent="0.35">
      <c r="A16" s="98" t="s">
        <v>12</v>
      </c>
      <c r="B16" s="99">
        <f>'table 5'!D14+'table 5'!L14+'table 5'!M14+'table 5'!P14</f>
        <v>0</v>
      </c>
      <c r="C16" s="99">
        <f>'table 5'!D29+'table 5'!L29+'table 5'!M29+'table 5'!P29</f>
        <v>109858</v>
      </c>
      <c r="D16" s="99">
        <f>'table 5'!D45+'table 5'!L45+'table 5'!M45+'table 5'!P45</f>
        <v>140600</v>
      </c>
      <c r="E16" s="100"/>
      <c r="F16" s="101"/>
      <c r="G16" s="99">
        <f>'table 5'!B14+'table 5'!E14+'table 5'!F14+'table 5'!G14+'table 5'!N14+'table 5'!O14</f>
        <v>0</v>
      </c>
      <c r="H16" s="99">
        <f>'table 5'!B29+'table 5'!E29+'table 5'!F29+'table 5'!G29+'table 5'!N29+'table 5'!O29</f>
        <v>158208</v>
      </c>
      <c r="I16" s="99">
        <f>'table 5'!B45+'table 5'!E45+'table 5'!F45+'table 5'!G45+'table 5'!N45+'table 5'!O45</f>
        <v>263998</v>
      </c>
      <c r="J16" s="100"/>
      <c r="K16" s="101"/>
      <c r="L16" s="12"/>
      <c r="M16" s="12"/>
      <c r="N16" s="12"/>
      <c r="O16" s="9"/>
      <c r="P16" s="9"/>
      <c r="Q16" s="9"/>
      <c r="R16" s="9"/>
      <c r="S16" s="9"/>
      <c r="T16" s="9"/>
      <c r="U16" s="9"/>
    </row>
    <row r="17" spans="1:21" s="3" customFormat="1" ht="14.1" customHeight="1" thickTop="1" x14ac:dyDescent="0.3">
      <c r="A17" s="41" t="s">
        <v>13</v>
      </c>
      <c r="B17" s="42">
        <f>SUM(B5:B11)</f>
        <v>919674</v>
      </c>
      <c r="C17" s="42">
        <f>SUM(C5:C11)</f>
        <v>746594</v>
      </c>
      <c r="D17" s="42">
        <f>SUM(D5:D11)</f>
        <v>986984</v>
      </c>
      <c r="E17" s="62">
        <f>IFERROR(B17/C17-1,"")</f>
        <v>0.23182613307902278</v>
      </c>
      <c r="F17" s="63">
        <f>IFERROR(B17/D17-1,"")</f>
        <v>-6.8197660752352673E-2</v>
      </c>
      <c r="G17" s="42">
        <f>SUM(G5:G11)</f>
        <v>2339661</v>
      </c>
      <c r="H17" s="42">
        <f>SUM(H5:H11)</f>
        <v>1381767</v>
      </c>
      <c r="I17" s="42">
        <f>SUM(I5:I11)</f>
        <v>2778706</v>
      </c>
      <c r="J17" s="62">
        <f>IFERROR(G17/H17-1,"")</f>
        <v>0.69323844034486282</v>
      </c>
      <c r="K17" s="63">
        <f>IFERROR(G17/I17-1,"")</f>
        <v>-0.15800340158332693</v>
      </c>
      <c r="L17" s="12"/>
      <c r="M17" s="12"/>
      <c r="N17" s="12"/>
      <c r="O17" s="9"/>
      <c r="P17" s="9"/>
      <c r="Q17" s="9"/>
      <c r="R17" s="9"/>
      <c r="S17" s="9"/>
      <c r="T17" s="9"/>
      <c r="U17" s="9"/>
    </row>
    <row r="18" spans="1:21" s="3" customFormat="1" ht="14.1" customHeight="1" x14ac:dyDescent="0.3">
      <c r="A18" s="55"/>
      <c r="B18" s="57"/>
      <c r="C18" s="57"/>
      <c r="D18" s="57"/>
      <c r="E18" s="58"/>
      <c r="F18" s="59"/>
      <c r="G18" s="109"/>
      <c r="H18" s="109"/>
      <c r="I18" s="57"/>
      <c r="J18" s="59"/>
      <c r="K18" s="59"/>
      <c r="L18" s="12"/>
      <c r="M18" s="12"/>
      <c r="N18" s="12"/>
      <c r="O18" s="9"/>
      <c r="P18" s="9"/>
      <c r="Q18" s="9"/>
      <c r="R18" s="9"/>
      <c r="S18" s="9"/>
      <c r="T18" s="9"/>
      <c r="U18" s="9"/>
    </row>
    <row r="19" spans="1:21" s="3" customFormat="1" ht="15" customHeight="1" x14ac:dyDescent="0.3">
      <c r="A19" s="54" t="s">
        <v>65</v>
      </c>
      <c r="B19" s="110" t="s">
        <v>35</v>
      </c>
      <c r="C19" s="111"/>
      <c r="D19" s="111"/>
      <c r="E19" s="111"/>
      <c r="F19" s="112"/>
      <c r="G19" s="110" t="s">
        <v>32</v>
      </c>
      <c r="H19" s="111"/>
      <c r="I19" s="111"/>
      <c r="J19" s="111"/>
      <c r="K19" s="111"/>
      <c r="L19" s="13"/>
      <c r="M19" s="13"/>
      <c r="N19" s="13"/>
      <c r="O19" s="14"/>
      <c r="P19" s="14"/>
      <c r="Q19" s="9"/>
      <c r="R19" s="9"/>
      <c r="S19" s="15"/>
      <c r="T19" s="9"/>
      <c r="U19" s="9"/>
    </row>
    <row r="20" spans="1:21" s="3" customFormat="1" ht="15" customHeight="1" x14ac:dyDescent="0.3">
      <c r="A20" s="30"/>
      <c r="B20" s="27">
        <f>B4</f>
        <v>2023</v>
      </c>
      <c r="C20" s="27">
        <f t="shared" ref="C20:K20" si="5">C4</f>
        <v>2022</v>
      </c>
      <c r="D20" s="27">
        <f t="shared" si="5"/>
        <v>2019</v>
      </c>
      <c r="E20" s="27" t="str">
        <f t="shared" si="5"/>
        <v>Δ2023/22</v>
      </c>
      <c r="F20" s="27" t="str">
        <f t="shared" si="5"/>
        <v>Δ2023/19</v>
      </c>
      <c r="G20" s="27">
        <f>G4</f>
        <v>2023</v>
      </c>
      <c r="H20" s="27">
        <f t="shared" si="5"/>
        <v>2022</v>
      </c>
      <c r="I20" s="27">
        <f t="shared" si="5"/>
        <v>2019</v>
      </c>
      <c r="J20" s="27" t="str">
        <f t="shared" si="5"/>
        <v>Δ2023/22</v>
      </c>
      <c r="K20" s="27" t="str">
        <f t="shared" si="5"/>
        <v>Δ2023/19</v>
      </c>
      <c r="L20" s="13"/>
      <c r="M20" s="13"/>
      <c r="N20" s="13"/>
      <c r="O20" s="14"/>
      <c r="P20" s="14"/>
      <c r="Q20" s="9"/>
      <c r="R20" s="9"/>
      <c r="S20" s="15"/>
      <c r="T20" s="9"/>
      <c r="U20" s="9"/>
    </row>
    <row r="21" spans="1:21" ht="15" customHeight="1" x14ac:dyDescent="0.3">
      <c r="A21" s="33" t="s">
        <v>1</v>
      </c>
      <c r="B21" s="34">
        <f>'table 5'!C3+'table 5'!J3+'table 5'!K3</f>
        <v>109366</v>
      </c>
      <c r="C21" s="34">
        <f>'table 5'!C18+'table 5'!J18+'table 5'!K18</f>
        <v>31604</v>
      </c>
      <c r="D21" s="34">
        <f>'table 5'!C34+'table 5'!J34+'table 5'!K34</f>
        <v>78102</v>
      </c>
      <c r="E21" s="46">
        <f>IFERROR(B21/C21-1,"")</f>
        <v>2.4605113276800403</v>
      </c>
      <c r="F21" s="60">
        <f>IFERROR(B21/D21-1,"")</f>
        <v>0.40029704745076944</v>
      </c>
      <c r="G21" s="34">
        <f>'table 5'!H3+'table 5'!I3</f>
        <v>51199</v>
      </c>
      <c r="H21" s="34">
        <f>'table 5'!H18+'table 5'!I18</f>
        <v>12656</v>
      </c>
      <c r="I21" s="34">
        <f>'table 5'!H34+'table 5'!I34</f>
        <v>43795</v>
      </c>
      <c r="J21" s="46">
        <f>IFERROR(G21/H21-1,"")</f>
        <v>3.0454329962073325</v>
      </c>
      <c r="K21" s="60">
        <f>IFERROR(G21/I21-1,"")</f>
        <v>0.16906039502226289</v>
      </c>
    </row>
    <row r="22" spans="1:21" ht="15" customHeight="1" x14ac:dyDescent="0.3">
      <c r="A22" s="30" t="s">
        <v>2</v>
      </c>
      <c r="B22" s="31">
        <f>'table 5'!C4+'table 5'!J4+'table 5'!K4</f>
        <v>93776</v>
      </c>
      <c r="C22" s="31">
        <f>'table 5'!C19+'table 5'!J19+'table 5'!K19</f>
        <v>49071</v>
      </c>
      <c r="D22" s="31">
        <f>'table 5'!C35+'table 5'!J35+'table 5'!K35</f>
        <v>159825</v>
      </c>
      <c r="E22" s="45">
        <f>IFERROR(B22/C22-1,"")</f>
        <v>0.91102687941961658</v>
      </c>
      <c r="F22" s="61">
        <f>IFERROR(B22/D22-1,"")</f>
        <v>-0.41325825121226345</v>
      </c>
      <c r="G22" s="31">
        <f>'table 5'!H4+'table 5'!I4</f>
        <v>41236</v>
      </c>
      <c r="H22" s="31">
        <f>'table 5'!H19+'table 5'!I19</f>
        <v>15872</v>
      </c>
      <c r="I22" s="31">
        <f>'table 5'!H35+'table 5'!I35</f>
        <v>38214</v>
      </c>
      <c r="J22" s="45">
        <f>IFERROR(G22/H22-1,"")</f>
        <v>1.5980342741935485</v>
      </c>
      <c r="K22" s="61">
        <f>IFERROR(G22/I22-1,"")</f>
        <v>7.9080965091327782E-2</v>
      </c>
    </row>
    <row r="23" spans="1:21" ht="15" customHeight="1" x14ac:dyDescent="0.3">
      <c r="A23" s="33" t="s">
        <v>3</v>
      </c>
      <c r="B23" s="34">
        <f>'table 5'!C5+'table 5'!J5+'table 5'!K5</f>
        <v>124269</v>
      </c>
      <c r="C23" s="34">
        <f>'table 5'!C20+'table 5'!J20+'table 5'!K20</f>
        <v>55722</v>
      </c>
      <c r="D23" s="34">
        <f>'table 5'!C36+'table 5'!J36+'table 5'!K36</f>
        <v>117174</v>
      </c>
      <c r="E23" s="46">
        <f t="shared" ref="E23:E27" si="6">IFERROR(B23/C23-1,"")</f>
        <v>1.2301604393237859</v>
      </c>
      <c r="F23" s="60">
        <f t="shared" ref="F23:F27" si="7">IFERROR(B23/D23-1,"")</f>
        <v>6.0550975472374313E-2</v>
      </c>
      <c r="G23" s="34">
        <f>'table 5'!H5+'table 5'!I5</f>
        <v>49359</v>
      </c>
      <c r="H23" s="34">
        <f>'table 5'!H20+'table 5'!I20</f>
        <v>22284</v>
      </c>
      <c r="I23" s="34">
        <f>'table 5'!H36+'table 5'!I36</f>
        <v>61257</v>
      </c>
      <c r="J23" s="46">
        <f t="shared" ref="J23:J27" si="8">IFERROR(G23/H23-1,"")</f>
        <v>1.214997307485191</v>
      </c>
      <c r="K23" s="60">
        <f t="shared" ref="K23:K27" si="9">IFERROR(G23/I23-1,"")</f>
        <v>-0.19423086341152851</v>
      </c>
    </row>
    <row r="24" spans="1:21" ht="15" customHeight="1" x14ac:dyDescent="0.3">
      <c r="A24" s="30" t="s">
        <v>4</v>
      </c>
      <c r="B24" s="31">
        <f>'table 5'!C6+'table 5'!J6+'table 5'!K6</f>
        <v>172846</v>
      </c>
      <c r="C24" s="31">
        <f>'table 5'!C21+'table 5'!J21+'table 5'!K21</f>
        <v>96882</v>
      </c>
      <c r="D24" s="31">
        <f>'table 5'!C37+'table 5'!J37+'table 5'!K37</f>
        <v>150655</v>
      </c>
      <c r="E24" s="45">
        <f t="shared" si="6"/>
        <v>0.78408785945789727</v>
      </c>
      <c r="F24" s="61">
        <f t="shared" si="7"/>
        <v>0.14729680395605849</v>
      </c>
      <c r="G24" s="31">
        <f>'table 5'!H6+'table 5'!I6</f>
        <v>70783</v>
      </c>
      <c r="H24" s="31">
        <f>'table 5'!H21+'table 5'!I21</f>
        <v>10313</v>
      </c>
      <c r="I24" s="31">
        <f>'table 5'!H37+'table 5'!I37</f>
        <v>73899</v>
      </c>
      <c r="J24" s="45">
        <f t="shared" si="8"/>
        <v>5.8634732861437024</v>
      </c>
      <c r="K24" s="61">
        <f t="shared" si="9"/>
        <v>-4.2165658533944939E-2</v>
      </c>
    </row>
    <row r="25" spans="1:21" ht="15" customHeight="1" x14ac:dyDescent="0.3">
      <c r="A25" s="33" t="s">
        <v>5</v>
      </c>
      <c r="B25" s="34">
        <f>'table 5'!C7+'table 5'!J7+'table 5'!K7</f>
        <v>181676</v>
      </c>
      <c r="C25" s="34">
        <f>'table 5'!C22+'table 5'!J22+'table 5'!K22</f>
        <v>247049</v>
      </c>
      <c r="D25" s="34">
        <f>'table 5'!C38+'table 5'!J38+'table 5'!K38</f>
        <v>191554</v>
      </c>
      <c r="E25" s="46">
        <f t="shared" si="6"/>
        <v>-0.26461552161716906</v>
      </c>
      <c r="F25" s="60">
        <f t="shared" si="7"/>
        <v>-5.1567704146089355E-2</v>
      </c>
      <c r="G25" s="34">
        <f>'table 5'!H7+'table 5'!I7</f>
        <v>72240</v>
      </c>
      <c r="H25" s="34">
        <f>'table 5'!H22+'table 5'!I22</f>
        <v>44467</v>
      </c>
      <c r="I25" s="34">
        <f>'table 5'!H38+'table 5'!I38</f>
        <v>62988</v>
      </c>
      <c r="J25" s="46">
        <f t="shared" si="8"/>
        <v>0.62457552791958082</v>
      </c>
      <c r="K25" s="60">
        <f t="shared" si="9"/>
        <v>0.14688512097542383</v>
      </c>
    </row>
    <row r="26" spans="1:21" ht="15" customHeight="1" x14ac:dyDescent="0.3">
      <c r="A26" s="30" t="s">
        <v>6</v>
      </c>
      <c r="B26" s="31">
        <f>'table 5'!C8+'table 5'!J8+'table 5'!K8</f>
        <v>416846</v>
      </c>
      <c r="C26" s="31">
        <f>'table 5'!C23+'table 5'!J23+'table 5'!K23</f>
        <v>395099</v>
      </c>
      <c r="D26" s="31">
        <f>'table 5'!C39+'table 5'!J39+'table 5'!K39</f>
        <v>484169</v>
      </c>
      <c r="E26" s="45">
        <f t="shared" si="6"/>
        <v>5.5041900890662854E-2</v>
      </c>
      <c r="F26" s="61">
        <f t="shared" si="7"/>
        <v>-0.1390485553598021</v>
      </c>
      <c r="G26" s="31">
        <f>'table 5'!H8+'table 5'!I8</f>
        <v>116699</v>
      </c>
      <c r="H26" s="31">
        <f>'table 5'!H23+'table 5'!I23</f>
        <v>50250</v>
      </c>
      <c r="I26" s="31">
        <f>'table 5'!H39+'table 5'!I39</f>
        <v>96570</v>
      </c>
      <c r="J26" s="45">
        <f t="shared" si="8"/>
        <v>1.3223681592039802</v>
      </c>
      <c r="K26" s="61">
        <f t="shared" si="9"/>
        <v>0.20843947395671525</v>
      </c>
    </row>
    <row r="27" spans="1:21" ht="15" customHeight="1" x14ac:dyDescent="0.3">
      <c r="A27" s="33" t="s">
        <v>7</v>
      </c>
      <c r="B27" s="34">
        <f>'table 5'!C9+'table 5'!J9+'table 5'!K9</f>
        <v>629435</v>
      </c>
      <c r="C27" s="34">
        <f>'table 5'!C24+'table 5'!J24+'table 5'!K24</f>
        <v>648326</v>
      </c>
      <c r="D27" s="34">
        <f>'table 5'!C40+'table 5'!J40+'table 5'!K40</f>
        <v>711931</v>
      </c>
      <c r="E27" s="46">
        <f t="shared" si="6"/>
        <v>-2.9138118785919431E-2</v>
      </c>
      <c r="F27" s="60">
        <f t="shared" si="7"/>
        <v>-0.11587639813408879</v>
      </c>
      <c r="G27" s="34">
        <f>'table 5'!H9+'table 5'!I9</f>
        <v>134662</v>
      </c>
      <c r="H27" s="34">
        <f>'table 5'!H24+'table 5'!I24</f>
        <v>88465</v>
      </c>
      <c r="I27" s="34">
        <f>'table 5'!H40+'table 5'!I40</f>
        <v>114667</v>
      </c>
      <c r="J27" s="46">
        <f t="shared" si="8"/>
        <v>0.52220652235347309</v>
      </c>
      <c r="K27" s="60">
        <f t="shared" si="9"/>
        <v>0.17437449309740383</v>
      </c>
    </row>
    <row r="28" spans="1:21" ht="15" customHeight="1" x14ac:dyDescent="0.3">
      <c r="A28" s="30" t="s">
        <v>8</v>
      </c>
      <c r="B28" s="31">
        <f>'table 5'!C10+'table 5'!J10+'table 5'!K10</f>
        <v>0</v>
      </c>
      <c r="C28" s="31">
        <f>'table 5'!C25+'table 5'!J25+'table 5'!K25</f>
        <v>570066</v>
      </c>
      <c r="D28" s="31">
        <f>'table 5'!C41+'table 5'!J41+'table 5'!K41</f>
        <v>620516</v>
      </c>
      <c r="E28" s="45"/>
      <c r="F28" s="61"/>
      <c r="G28" s="31">
        <f>'table 5'!H10+'table 5'!I10</f>
        <v>0</v>
      </c>
      <c r="H28" s="31">
        <f>'table 5'!H25+'table 5'!I25</f>
        <v>226095</v>
      </c>
      <c r="I28" s="31">
        <f>'table 5'!H41+'table 5'!I41</f>
        <v>272655</v>
      </c>
      <c r="J28" s="45"/>
      <c r="K28" s="61"/>
    </row>
    <row r="29" spans="1:21" ht="15" customHeight="1" x14ac:dyDescent="0.3">
      <c r="A29" s="33" t="s">
        <v>9</v>
      </c>
      <c r="B29" s="34">
        <f>'table 5'!C11+'table 5'!J11+'table 5'!K11</f>
        <v>0</v>
      </c>
      <c r="C29" s="34">
        <f>'table 5'!C26+'table 5'!J26+'table 5'!K26</f>
        <v>299883</v>
      </c>
      <c r="D29" s="34">
        <f>'table 5'!C42+'table 5'!J42+'table 5'!K42</f>
        <v>359485</v>
      </c>
      <c r="E29" s="46"/>
      <c r="F29" s="60"/>
      <c r="G29" s="34">
        <f>'table 5'!H11+'table 5'!I11</f>
        <v>0</v>
      </c>
      <c r="H29" s="34">
        <f>'table 5'!H26+'table 5'!I26</f>
        <v>102896</v>
      </c>
      <c r="I29" s="34">
        <f>'table 5'!H42+'table 5'!I42</f>
        <v>118389</v>
      </c>
      <c r="J29" s="46"/>
      <c r="K29" s="60"/>
    </row>
    <row r="30" spans="1:21" ht="15" customHeight="1" x14ac:dyDescent="0.3">
      <c r="A30" s="30" t="s">
        <v>10</v>
      </c>
      <c r="B30" s="31">
        <f>'table 5'!C12+'table 5'!J12+'table 5'!K12</f>
        <v>0</v>
      </c>
      <c r="C30" s="31">
        <f>'table 5'!C27+'table 5'!J27+'table 5'!K27</f>
        <v>144348</v>
      </c>
      <c r="D30" s="31">
        <f>'table 5'!C43+'table 5'!J43+'table 5'!K43</f>
        <v>160515</v>
      </c>
      <c r="E30" s="45"/>
      <c r="F30" s="61"/>
      <c r="G30" s="31">
        <f>'table 5'!H12+'table 5'!I12</f>
        <v>0</v>
      </c>
      <c r="H30" s="31">
        <f>'table 5'!H27+'table 5'!I27</f>
        <v>94926</v>
      </c>
      <c r="I30" s="31">
        <f>'table 5'!H43+'table 5'!I43</f>
        <v>75942</v>
      </c>
      <c r="J30" s="45"/>
      <c r="K30" s="61"/>
    </row>
    <row r="31" spans="1:21" ht="15" customHeight="1" x14ac:dyDescent="0.3">
      <c r="A31" s="33" t="s">
        <v>11</v>
      </c>
      <c r="B31" s="34">
        <f>'table 5'!C13+'table 5'!J13+'table 5'!K13</f>
        <v>0</v>
      </c>
      <c r="C31" s="34">
        <f>'table 5'!C28+'table 5'!J28+'table 5'!K28</f>
        <v>95955</v>
      </c>
      <c r="D31" s="34">
        <f>'table 5'!C44+'table 5'!J44+'table 5'!K44</f>
        <v>96989</v>
      </c>
      <c r="E31" s="46"/>
      <c r="F31" s="60"/>
      <c r="G31" s="34">
        <f>'table 5'!H13+'table 5'!I13</f>
        <v>0</v>
      </c>
      <c r="H31" s="34">
        <f>'table 5'!H28+'table 5'!I28</f>
        <v>56222</v>
      </c>
      <c r="I31" s="34">
        <f>'table 5'!H44+'table 5'!I44</f>
        <v>63445</v>
      </c>
      <c r="J31" s="46"/>
      <c r="K31" s="60"/>
    </row>
    <row r="32" spans="1:21" ht="15" customHeight="1" thickBot="1" x14ac:dyDescent="0.35">
      <c r="A32" s="98" t="s">
        <v>12</v>
      </c>
      <c r="B32" s="99">
        <f>'table 5'!C14+'table 5'!J14+'table 5'!K14</f>
        <v>0</v>
      </c>
      <c r="C32" s="99">
        <f>'table 5'!C29+'table 5'!J29+'table 5'!K29</f>
        <v>120223</v>
      </c>
      <c r="D32" s="99">
        <f>'table 5'!C45+'table 5'!J45+'table 5'!K45</f>
        <v>119205</v>
      </c>
      <c r="E32" s="100"/>
      <c r="F32" s="101"/>
      <c r="G32" s="99">
        <f>'table 5'!H14+'table 5'!I14</f>
        <v>0</v>
      </c>
      <c r="H32" s="99">
        <f>'table 5'!H29+'table 5'!I29</f>
        <v>56573</v>
      </c>
      <c r="I32" s="99">
        <f>'table 5'!H45+'table 5'!I45</f>
        <v>64649</v>
      </c>
      <c r="J32" s="100"/>
      <c r="K32" s="101"/>
    </row>
    <row r="33" spans="1:21" ht="15" customHeight="1" thickTop="1" x14ac:dyDescent="0.3">
      <c r="A33" s="41" t="s">
        <v>13</v>
      </c>
      <c r="B33" s="42">
        <f>SUM(B21:B27)</f>
        <v>1728214</v>
      </c>
      <c r="C33" s="42">
        <f>SUM(C21:C27)</f>
        <v>1523753</v>
      </c>
      <c r="D33" s="42">
        <f>SUM(D21:D27)</f>
        <v>1893410</v>
      </c>
      <c r="E33" s="62">
        <f>IFERROR(B33/C33-1,"")</f>
        <v>0.13418250858242775</v>
      </c>
      <c r="F33" s="63">
        <f>IFERROR(B33/D33-1,"")</f>
        <v>-8.7247875526167085E-2</v>
      </c>
      <c r="G33" s="42">
        <f>SUM(G21:G27)</f>
        <v>536178</v>
      </c>
      <c r="H33" s="42">
        <f>SUM(H21:H27)</f>
        <v>244307</v>
      </c>
      <c r="I33" s="42">
        <f>SUM(I21:I27)</f>
        <v>491390</v>
      </c>
      <c r="J33" s="62">
        <f>IFERROR(G33/H33-1,"")</f>
        <v>1.1946894685784688</v>
      </c>
      <c r="K33" s="63">
        <f>IFERROR(G33/I33-1,"")</f>
        <v>9.1145525956979112E-2</v>
      </c>
    </row>
    <row r="34" spans="1:21" s="22" customFormat="1" ht="15" customHeight="1" x14ac:dyDescent="0.25">
      <c r="A34" s="49" t="s">
        <v>29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20"/>
      <c r="M34" s="20"/>
      <c r="N34" s="20"/>
      <c r="O34" s="21"/>
      <c r="P34" s="21"/>
      <c r="Q34" s="21"/>
      <c r="R34" s="21"/>
      <c r="S34" s="21"/>
      <c r="T34" s="21"/>
      <c r="U34" s="21"/>
    </row>
    <row r="35" spans="1:21" s="22" customFormat="1" ht="15" customHeight="1" x14ac:dyDescent="0.25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20"/>
      <c r="M35" s="20"/>
      <c r="N35" s="20"/>
      <c r="O35" s="21"/>
      <c r="P35" s="21"/>
      <c r="Q35" s="21"/>
      <c r="R35" s="21"/>
      <c r="S35" s="21"/>
      <c r="T35" s="21"/>
      <c r="U35" s="21"/>
    </row>
    <row r="36" spans="1:21" ht="15" customHeight="1" x14ac:dyDescent="0.3">
      <c r="A36" s="49"/>
    </row>
  </sheetData>
  <mergeCells count="4">
    <mergeCell ref="B3:F3"/>
    <mergeCell ref="G3:K3"/>
    <mergeCell ref="B19:F19"/>
    <mergeCell ref="G19:K19"/>
  </mergeCells>
  <pageMargins left="0.25" right="0.25" top="0.75" bottom="0.75" header="0.3" footer="0.3"/>
  <pageSetup paperSize="9" scale="45" orientation="landscape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88A2-077A-4BD6-8DC5-62AF29620752}">
  <dimension ref="A1:U94"/>
  <sheetViews>
    <sheetView showGridLines="0" workbookViewId="0"/>
  </sheetViews>
  <sheetFormatPr defaultRowHeight="14.4" x14ac:dyDescent="0.3"/>
  <cols>
    <col min="1" max="1" width="12.88671875" style="9" customWidth="1"/>
    <col min="2" max="6" width="12.88671875" style="12" customWidth="1"/>
    <col min="7" max="7" width="14.88671875" style="12" customWidth="1"/>
    <col min="8" max="10" width="12.88671875" style="12" customWidth="1"/>
    <col min="11" max="11" width="12.88671875" style="17" customWidth="1"/>
    <col min="12" max="21" width="8.88671875" style="9"/>
  </cols>
  <sheetData>
    <row r="1" spans="1:11" x14ac:dyDescent="0.3">
      <c r="A1" s="25" t="s">
        <v>77</v>
      </c>
      <c r="B1" s="25"/>
      <c r="C1" s="10"/>
      <c r="D1" s="10"/>
      <c r="E1" s="10"/>
      <c r="F1" s="10"/>
      <c r="G1" s="10"/>
      <c r="H1" s="10"/>
      <c r="I1" s="10"/>
      <c r="J1" s="10"/>
      <c r="K1" s="10"/>
    </row>
    <row r="2" spans="1:11" ht="14.4" customHeight="1" x14ac:dyDescent="0.3">
      <c r="A2" s="26">
        <v>2023</v>
      </c>
      <c r="B2" s="114" t="s">
        <v>81</v>
      </c>
      <c r="C2" s="113" t="s">
        <v>67</v>
      </c>
      <c r="D2" s="113" t="s">
        <v>68</v>
      </c>
      <c r="E2" s="113"/>
      <c r="F2" s="113" t="s">
        <v>69</v>
      </c>
      <c r="G2" s="113" t="s">
        <v>70</v>
      </c>
      <c r="H2" s="113" t="s">
        <v>68</v>
      </c>
      <c r="I2" s="113"/>
      <c r="J2" s="113"/>
      <c r="K2" s="113" t="s">
        <v>71</v>
      </c>
    </row>
    <row r="3" spans="1:11" ht="14.4" customHeight="1" x14ac:dyDescent="0.3">
      <c r="A3" s="26"/>
      <c r="B3" s="115"/>
      <c r="C3" s="113"/>
      <c r="D3" s="51" t="s">
        <v>72</v>
      </c>
      <c r="E3" s="51" t="s">
        <v>73</v>
      </c>
      <c r="F3" s="113"/>
      <c r="G3" s="113"/>
      <c r="H3" s="51" t="s">
        <v>74</v>
      </c>
      <c r="I3" s="51" t="s">
        <v>75</v>
      </c>
      <c r="J3" s="51" t="s">
        <v>76</v>
      </c>
      <c r="K3" s="113"/>
    </row>
    <row r="4" spans="1:11" x14ac:dyDescent="0.3">
      <c r="A4" s="30" t="s">
        <v>1</v>
      </c>
      <c r="B4" s="31">
        <v>294.15744753003497</v>
      </c>
      <c r="C4" s="31">
        <v>210.16788687302</v>
      </c>
      <c r="D4" s="31">
        <v>31.464239887136699</v>
      </c>
      <c r="E4" s="31">
        <v>64.645856769724801</v>
      </c>
      <c r="F4" s="31">
        <v>83.989560657015204</v>
      </c>
      <c r="G4" s="31">
        <v>341.34152099219602</v>
      </c>
      <c r="H4" s="31">
        <v>59.450783881505302</v>
      </c>
      <c r="I4" s="31">
        <v>15.1694280144198</v>
      </c>
      <c r="J4" s="31">
        <v>1.1808958704997901</v>
      </c>
      <c r="K4" s="31">
        <v>635.49896852223105</v>
      </c>
    </row>
    <row r="5" spans="1:11" x14ac:dyDescent="0.3">
      <c r="A5" s="33" t="s">
        <v>2</v>
      </c>
      <c r="B5" s="34">
        <v>256.27928869632302</v>
      </c>
      <c r="C5" s="34">
        <v>174.03453741805299</v>
      </c>
      <c r="D5" s="34">
        <v>45.464230244603002</v>
      </c>
      <c r="E5" s="34">
        <v>41.218253433445497</v>
      </c>
      <c r="F5" s="34">
        <v>82.244751278269703</v>
      </c>
      <c r="G5" s="34">
        <v>316.31106751889098</v>
      </c>
      <c r="H5" s="34">
        <v>39.525383487139599</v>
      </c>
      <c r="I5" s="34">
        <v>21.8772037977444</v>
      </c>
      <c r="J5" s="34">
        <v>0.77730287780488705</v>
      </c>
      <c r="K5" s="34">
        <v>572.590356215214</v>
      </c>
    </row>
    <row r="6" spans="1:11" x14ac:dyDescent="0.3">
      <c r="A6" s="30" t="s">
        <v>3</v>
      </c>
      <c r="B6" s="31">
        <v>348.23514447994597</v>
      </c>
      <c r="C6" s="31">
        <v>207.65894726143301</v>
      </c>
      <c r="D6" s="31">
        <v>15.8325321204678</v>
      </c>
      <c r="E6" s="31">
        <v>52.1811617493074</v>
      </c>
      <c r="F6" s="31">
        <v>140.57619721851299</v>
      </c>
      <c r="G6" s="31">
        <v>317.83477424004599</v>
      </c>
      <c r="H6" s="31">
        <v>49.356420627840102</v>
      </c>
      <c r="I6" s="31">
        <v>49.4330632166727</v>
      </c>
      <c r="J6" s="31">
        <v>2.4990126036015901</v>
      </c>
      <c r="K6" s="31">
        <v>666.06991871999298</v>
      </c>
    </row>
    <row r="7" spans="1:11" x14ac:dyDescent="0.3">
      <c r="A7" s="33" t="s">
        <v>4</v>
      </c>
      <c r="B7" s="34">
        <v>797.94299694137396</v>
      </c>
      <c r="C7" s="34">
        <v>570.34820594701398</v>
      </c>
      <c r="D7" s="34">
        <v>103.789860567037</v>
      </c>
      <c r="E7" s="34">
        <v>199.69098929849201</v>
      </c>
      <c r="F7" s="34">
        <v>227.59479099436001</v>
      </c>
      <c r="G7" s="34">
        <v>574.65587570015896</v>
      </c>
      <c r="H7" s="34">
        <v>122.678860124937</v>
      </c>
      <c r="I7" s="34">
        <v>78.504339923798497</v>
      </c>
      <c r="J7" s="34">
        <v>0.31091812259156898</v>
      </c>
      <c r="K7" s="34">
        <v>1372.5988726415301</v>
      </c>
    </row>
    <row r="8" spans="1:11" x14ac:dyDescent="0.3">
      <c r="A8" s="30" t="s">
        <v>5</v>
      </c>
      <c r="B8" s="31">
        <v>1503.4547591666701</v>
      </c>
      <c r="C8" s="31">
        <v>1170.07219991067</v>
      </c>
      <c r="D8" s="31">
        <v>204.46421539583</v>
      </c>
      <c r="E8" s="31">
        <v>513.192505312653</v>
      </c>
      <c r="F8" s="31">
        <v>333.38255925600799</v>
      </c>
      <c r="G8" s="31">
        <v>1009.31295253767</v>
      </c>
      <c r="H8" s="31">
        <v>368.857003373277</v>
      </c>
      <c r="I8" s="31">
        <v>154.053192119399</v>
      </c>
      <c r="J8" s="31">
        <v>2.9740874718176902</v>
      </c>
      <c r="K8" s="31">
        <v>2512.7677117043399</v>
      </c>
    </row>
    <row r="9" spans="1:11" x14ac:dyDescent="0.3">
      <c r="A9" s="33" t="s">
        <v>6</v>
      </c>
      <c r="B9" s="34">
        <v>2636.4148560590702</v>
      </c>
      <c r="C9" s="34">
        <v>1781.5276325838299</v>
      </c>
      <c r="D9" s="34">
        <v>238.89013379297</v>
      </c>
      <c r="E9" s="34">
        <v>684.349424204348</v>
      </c>
      <c r="F9" s="34">
        <v>854.88722347523799</v>
      </c>
      <c r="G9" s="34">
        <v>1665.8095295370499</v>
      </c>
      <c r="H9" s="34">
        <v>654.42379192942803</v>
      </c>
      <c r="I9" s="34">
        <v>209.30963236034299</v>
      </c>
      <c r="J9" s="34">
        <v>5.5496565998116498</v>
      </c>
      <c r="K9" s="34">
        <v>4302.2243855961196</v>
      </c>
    </row>
    <row r="10" spans="1:11" x14ac:dyDescent="0.3">
      <c r="A10" s="30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3">
      <c r="A11" s="33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3">
      <c r="A12" s="30" t="s">
        <v>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3">
      <c r="A13" s="33" t="s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3">
      <c r="A14" s="30" t="s">
        <v>11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5" thickBot="1" x14ac:dyDescent="0.35">
      <c r="A15" s="102" t="s">
        <v>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5" thickTop="1" x14ac:dyDescent="0.3">
      <c r="A16" s="36" t="s">
        <v>82</v>
      </c>
      <c r="B16" s="37">
        <v>5836.4844928734201</v>
      </c>
      <c r="C16" s="37">
        <v>4113.8094099940199</v>
      </c>
      <c r="D16" s="37">
        <v>639.90521200804403</v>
      </c>
      <c r="E16" s="37">
        <v>1555.27819076797</v>
      </c>
      <c r="F16" s="37">
        <v>1722.6750828794</v>
      </c>
      <c r="G16" s="37">
        <v>4225.2657205260102</v>
      </c>
      <c r="H16" s="37">
        <v>1294.29224342413</v>
      </c>
      <c r="I16" s="37">
        <v>528.34685943237696</v>
      </c>
      <c r="J16" s="37">
        <v>13.291873546127199</v>
      </c>
      <c r="K16" s="37">
        <v>10061.7502133994</v>
      </c>
    </row>
    <row r="17" spans="1:11" x14ac:dyDescent="0.3">
      <c r="A17" s="7"/>
      <c r="B17" s="8"/>
      <c r="C17" s="8"/>
      <c r="D17" s="8"/>
      <c r="E17" s="8"/>
      <c r="F17" s="8"/>
      <c r="G17" s="8"/>
      <c r="H17" s="8"/>
      <c r="I17" s="8"/>
      <c r="J17" s="8"/>
      <c r="K17" s="5"/>
    </row>
    <row r="18" spans="1:11" ht="14.4" customHeight="1" x14ac:dyDescent="0.3">
      <c r="A18" s="26">
        <v>2022</v>
      </c>
      <c r="B18" s="114" t="str">
        <f>B2</f>
        <v>Χώρες ΕΕ-27</v>
      </c>
      <c r="C18" s="113" t="str">
        <f>C2</f>
        <v>Χώρες 
Ζώνης Ευρώ</v>
      </c>
      <c r="D18" s="113" t="s">
        <v>68</v>
      </c>
      <c r="E18" s="113"/>
      <c r="F18" s="113" t="s">
        <v>69</v>
      </c>
      <c r="G18" s="113" t="s">
        <v>70</v>
      </c>
      <c r="H18" s="113" t="s">
        <v>68</v>
      </c>
      <c r="I18" s="113"/>
      <c r="J18" s="113"/>
      <c r="K18" s="113" t="s">
        <v>71</v>
      </c>
    </row>
    <row r="19" spans="1:11" ht="14.4" customHeight="1" x14ac:dyDescent="0.3">
      <c r="A19" s="26"/>
      <c r="B19" s="115"/>
      <c r="C19" s="113"/>
      <c r="D19" s="51" t="s">
        <v>72</v>
      </c>
      <c r="E19" s="51" t="s">
        <v>73</v>
      </c>
      <c r="F19" s="113"/>
      <c r="G19" s="113"/>
      <c r="H19" s="51" t="s">
        <v>74</v>
      </c>
      <c r="I19" s="51" t="s">
        <v>75</v>
      </c>
      <c r="J19" s="51" t="s">
        <v>76</v>
      </c>
      <c r="K19" s="113"/>
    </row>
    <row r="20" spans="1:11" x14ac:dyDescent="0.3">
      <c r="A20" s="30" t="s">
        <v>1</v>
      </c>
      <c r="B20" s="31">
        <v>197.51982877200501</v>
      </c>
      <c r="C20" s="31">
        <v>149.52119944389401</v>
      </c>
      <c r="D20" s="31">
        <v>15.8169071249567</v>
      </c>
      <c r="E20" s="31">
        <v>54.243712007720099</v>
      </c>
      <c r="F20" s="31">
        <v>47.998629328110802</v>
      </c>
      <c r="G20" s="31">
        <v>143.88113115252901</v>
      </c>
      <c r="H20" s="31">
        <v>33.357355271602003</v>
      </c>
      <c r="I20" s="31">
        <v>10.7712920155045</v>
      </c>
      <c r="J20" s="31">
        <v>2.1601568010339598</v>
      </c>
      <c r="K20" s="31">
        <v>341.40095992453502</v>
      </c>
    </row>
    <row r="21" spans="1:11" x14ac:dyDescent="0.3">
      <c r="A21" s="33" t="s">
        <v>2</v>
      </c>
      <c r="B21" s="34">
        <v>186.98167854229399</v>
      </c>
      <c r="C21" s="34">
        <v>119.09510593618801</v>
      </c>
      <c r="D21" s="34">
        <v>10.1550783173273</v>
      </c>
      <c r="E21" s="34">
        <v>41.712458313694299</v>
      </c>
      <c r="F21" s="34">
        <v>67.886572606106299</v>
      </c>
      <c r="G21" s="34">
        <v>130.05544904860199</v>
      </c>
      <c r="H21" s="34">
        <v>23.0686668623907</v>
      </c>
      <c r="I21" s="34">
        <v>5.9926102995382804</v>
      </c>
      <c r="J21" s="34">
        <v>5.0611251231983498</v>
      </c>
      <c r="K21" s="34">
        <v>317.037127590897</v>
      </c>
    </row>
    <row r="22" spans="1:11" x14ac:dyDescent="0.3">
      <c r="A22" s="30" t="s">
        <v>3</v>
      </c>
      <c r="B22" s="31">
        <v>207.75346257743601</v>
      </c>
      <c r="C22" s="31">
        <v>153.58436387000501</v>
      </c>
      <c r="D22" s="31">
        <v>27.7364964955384</v>
      </c>
      <c r="E22" s="31">
        <v>55.451910598337498</v>
      </c>
      <c r="F22" s="31">
        <v>54.169098707430898</v>
      </c>
      <c r="G22" s="31">
        <v>206.50199336409801</v>
      </c>
      <c r="H22" s="31">
        <v>35.166421010076597</v>
      </c>
      <c r="I22" s="31">
        <v>20.898516439375602</v>
      </c>
      <c r="J22" s="31">
        <v>1.41907508911185</v>
      </c>
      <c r="K22" s="31">
        <v>414.25545594153402</v>
      </c>
    </row>
    <row r="23" spans="1:11" x14ac:dyDescent="0.3">
      <c r="A23" s="33" t="s">
        <v>4</v>
      </c>
      <c r="B23" s="34">
        <v>601.401857285353</v>
      </c>
      <c r="C23" s="34">
        <v>472.42307109590001</v>
      </c>
      <c r="D23" s="34">
        <v>92.3914831749901</v>
      </c>
      <c r="E23" s="34">
        <v>149.864146226553</v>
      </c>
      <c r="F23" s="34">
        <v>128.97878618945299</v>
      </c>
      <c r="G23" s="34">
        <v>454.59934756127302</v>
      </c>
      <c r="H23" s="34">
        <v>123.340391827952</v>
      </c>
      <c r="I23" s="34">
        <v>41.622003835459097</v>
      </c>
      <c r="J23" s="34">
        <v>2.94726313610126</v>
      </c>
      <c r="K23" s="34">
        <v>1056.0012048466299</v>
      </c>
    </row>
    <row r="24" spans="1:11" x14ac:dyDescent="0.3">
      <c r="A24" s="30" t="s">
        <v>5</v>
      </c>
      <c r="B24" s="31">
        <v>1333.94471997661</v>
      </c>
      <c r="C24" s="31">
        <v>1071.78201575756</v>
      </c>
      <c r="D24" s="31">
        <v>158.95697538059099</v>
      </c>
      <c r="E24" s="31">
        <v>437.13944045710798</v>
      </c>
      <c r="F24" s="31">
        <v>262.16270421905301</v>
      </c>
      <c r="G24" s="31">
        <v>871.26558664423305</v>
      </c>
      <c r="H24" s="31">
        <v>410.83868515764198</v>
      </c>
      <c r="I24" s="31">
        <v>94.777104604310907</v>
      </c>
      <c r="J24" s="31">
        <v>0</v>
      </c>
      <c r="K24" s="31">
        <v>2205.2103066208501</v>
      </c>
    </row>
    <row r="25" spans="1:11" x14ac:dyDescent="0.3">
      <c r="A25" s="33" t="s">
        <v>6</v>
      </c>
      <c r="B25" s="34">
        <v>2264.9586093448502</v>
      </c>
      <c r="C25" s="34">
        <v>1601.4804395455801</v>
      </c>
      <c r="D25" s="34">
        <v>225.38949823520699</v>
      </c>
      <c r="E25" s="34">
        <v>684.06981186985399</v>
      </c>
      <c r="F25" s="34">
        <v>663.47816979927404</v>
      </c>
      <c r="G25" s="34">
        <v>1384.48301378372</v>
      </c>
      <c r="H25" s="34">
        <v>592.37515790765997</v>
      </c>
      <c r="I25" s="34">
        <v>150.74884322717699</v>
      </c>
      <c r="J25" s="34">
        <v>4.3842261982591202</v>
      </c>
      <c r="K25" s="34">
        <v>3649.44162312857</v>
      </c>
    </row>
    <row r="26" spans="1:11" x14ac:dyDescent="0.3">
      <c r="A26" s="30" t="s">
        <v>7</v>
      </c>
      <c r="B26" s="31">
        <v>3272.0339616976098</v>
      </c>
      <c r="C26" s="31">
        <v>2047.7546772235401</v>
      </c>
      <c r="D26" s="31">
        <v>370.45944176760599</v>
      </c>
      <c r="E26" s="31">
        <v>643.14741528982995</v>
      </c>
      <c r="F26" s="31">
        <v>1224.27928447407</v>
      </c>
      <c r="G26" s="31">
        <v>2005.23026212578</v>
      </c>
      <c r="H26" s="31">
        <v>813.53377449454797</v>
      </c>
      <c r="I26" s="31">
        <v>189.10434447316601</v>
      </c>
      <c r="J26" s="31">
        <v>3.9840655379872598</v>
      </c>
      <c r="K26" s="31">
        <v>5277.2642238233902</v>
      </c>
    </row>
    <row r="27" spans="1:11" x14ac:dyDescent="0.3">
      <c r="A27" s="33" t="s">
        <v>8</v>
      </c>
      <c r="B27" s="34">
        <v>3864.08213607896</v>
      </c>
      <c r="C27" s="34">
        <v>2458.93903700377</v>
      </c>
      <c r="D27" s="34">
        <v>413.37366059048998</v>
      </c>
      <c r="E27" s="34">
        <v>827.10708319708999</v>
      </c>
      <c r="F27" s="34">
        <v>1405.1430990751901</v>
      </c>
      <c r="G27" s="34">
        <v>2001.7504162078601</v>
      </c>
      <c r="H27" s="34">
        <v>976.00035104937501</v>
      </c>
      <c r="I27" s="34">
        <v>133.287571885989</v>
      </c>
      <c r="J27" s="34">
        <v>6.9194989193707297</v>
      </c>
      <c r="K27" s="34">
        <v>5865.8325522868199</v>
      </c>
    </row>
    <row r="28" spans="1:11" x14ac:dyDescent="0.3">
      <c r="A28" s="30" t="s">
        <v>9</v>
      </c>
      <c r="B28" s="31">
        <v>2813.01426267954</v>
      </c>
      <c r="C28" s="31">
        <v>1834.5995215072501</v>
      </c>
      <c r="D28" s="31">
        <v>231.31925151619399</v>
      </c>
      <c r="E28" s="31">
        <v>726.94125021449895</v>
      </c>
      <c r="F28" s="31">
        <v>978.41474117228995</v>
      </c>
      <c r="G28" s="31">
        <v>1747.2783074776901</v>
      </c>
      <c r="H28" s="31">
        <v>844.906105723358</v>
      </c>
      <c r="I28" s="31">
        <v>188.71299408328099</v>
      </c>
      <c r="J28" s="31">
        <v>4.3769582920379504</v>
      </c>
      <c r="K28" s="31">
        <v>4560.2925701572303</v>
      </c>
    </row>
    <row r="29" spans="1:11" x14ac:dyDescent="0.3">
      <c r="A29" s="33" t="s">
        <v>10</v>
      </c>
      <c r="B29" s="34">
        <v>1596.0971915789501</v>
      </c>
      <c r="C29" s="34">
        <v>1255.3631126677701</v>
      </c>
      <c r="D29" s="34">
        <v>165.36631390442199</v>
      </c>
      <c r="E29" s="34">
        <v>621.08723333959995</v>
      </c>
      <c r="F29" s="34">
        <v>340.73407891117898</v>
      </c>
      <c r="G29" s="34">
        <v>1160.2576083993999</v>
      </c>
      <c r="H29" s="34">
        <v>518.26268054480602</v>
      </c>
      <c r="I29" s="34">
        <v>139.76608485071301</v>
      </c>
      <c r="J29" s="34">
        <v>3.3386525430239198</v>
      </c>
      <c r="K29" s="34">
        <v>2756.35479997835</v>
      </c>
    </row>
    <row r="30" spans="1:11" x14ac:dyDescent="0.3">
      <c r="A30" s="30" t="s">
        <v>11</v>
      </c>
      <c r="B30" s="31">
        <v>426.45716250368798</v>
      </c>
      <c r="C30" s="31">
        <v>247.56563765038601</v>
      </c>
      <c r="D30" s="31">
        <v>28.866011700330599</v>
      </c>
      <c r="E30" s="31">
        <v>66.932134465912696</v>
      </c>
      <c r="F30" s="31">
        <v>178.891524853302</v>
      </c>
      <c r="G30" s="31">
        <v>385.90162998594701</v>
      </c>
      <c r="H30" s="31">
        <v>45.491450218682701</v>
      </c>
      <c r="I30" s="31">
        <v>67.527731948379895</v>
      </c>
      <c r="J30" s="31">
        <v>0.72206430453446402</v>
      </c>
      <c r="K30" s="31">
        <v>812.35879248963499</v>
      </c>
    </row>
    <row r="31" spans="1:11" x14ac:dyDescent="0.3">
      <c r="A31" s="33" t="s">
        <v>12</v>
      </c>
      <c r="B31" s="34">
        <v>230.64415577654</v>
      </c>
      <c r="C31" s="34">
        <v>163.02160508710401</v>
      </c>
      <c r="D31" s="34">
        <v>17.780987866595801</v>
      </c>
      <c r="E31" s="34">
        <v>44.651115462421998</v>
      </c>
      <c r="F31" s="34">
        <v>67.622550689435997</v>
      </c>
      <c r="G31" s="34">
        <v>349.447663194955</v>
      </c>
      <c r="H31" s="34">
        <v>68.915697405338307</v>
      </c>
      <c r="I31" s="34">
        <v>45.470851551423898</v>
      </c>
      <c r="J31" s="34">
        <v>0.76604566885721803</v>
      </c>
      <c r="K31" s="34">
        <v>580.09181897149494</v>
      </c>
    </row>
    <row r="32" spans="1:11" ht="15" thickBot="1" x14ac:dyDescent="0.35">
      <c r="A32" s="104" t="s">
        <v>0</v>
      </c>
      <c r="B32" s="105">
        <v>16994.889026813798</v>
      </c>
      <c r="C32" s="105">
        <v>11567.0238204288</v>
      </c>
      <c r="D32" s="105">
        <v>1757.6121060742501</v>
      </c>
      <c r="E32" s="105">
        <v>4352.3477114426196</v>
      </c>
      <c r="F32" s="105">
        <v>5427.8652063850004</v>
      </c>
      <c r="G32" s="105">
        <v>10840.6524089461</v>
      </c>
      <c r="H32" s="105">
        <v>4485.2567374734299</v>
      </c>
      <c r="I32" s="105">
        <v>1088.67994921432</v>
      </c>
      <c r="J32" s="105">
        <v>36.079131613516097</v>
      </c>
      <c r="K32" s="105">
        <v>27835.5414357599</v>
      </c>
    </row>
    <row r="33" spans="1:11" ht="15" thickTop="1" x14ac:dyDescent="0.3">
      <c r="A33" s="41" t="str">
        <f>A16</f>
        <v>Tρέχον έτος</v>
      </c>
      <c r="B33" s="42">
        <v>4792.56015649855</v>
      </c>
      <c r="C33" s="42">
        <v>3567.8861956491201</v>
      </c>
      <c r="D33" s="42">
        <v>530.44643872861002</v>
      </c>
      <c r="E33" s="42">
        <v>1422.4814794732699</v>
      </c>
      <c r="F33" s="42">
        <v>1224.6739608494299</v>
      </c>
      <c r="G33" s="42">
        <v>3190.7865215544598</v>
      </c>
      <c r="H33" s="42">
        <v>1218.14667803732</v>
      </c>
      <c r="I33" s="42">
        <v>324.81037042136501</v>
      </c>
      <c r="J33" s="42">
        <v>15.971846347704499</v>
      </c>
      <c r="K33" s="42">
        <v>7983.3466780530098</v>
      </c>
    </row>
    <row r="34" spans="1:11" x14ac:dyDescent="0.3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4" customHeight="1" x14ac:dyDescent="0.3">
      <c r="A35" s="26">
        <v>2019</v>
      </c>
      <c r="B35" s="113" t="str">
        <f>B2</f>
        <v>Χώρες ΕΕ-27</v>
      </c>
      <c r="C35" s="113" t="str">
        <f>C2</f>
        <v>Χώρες 
Ζώνης Ευρώ</v>
      </c>
      <c r="D35" s="113" t="s">
        <v>68</v>
      </c>
      <c r="E35" s="113"/>
      <c r="F35" s="113" t="s">
        <v>69</v>
      </c>
      <c r="G35" s="113" t="s">
        <v>70</v>
      </c>
      <c r="H35" s="113" t="s">
        <v>68</v>
      </c>
      <c r="I35" s="113"/>
      <c r="J35" s="113"/>
      <c r="K35" s="113" t="s">
        <v>71</v>
      </c>
    </row>
    <row r="36" spans="1:11" ht="14.4" customHeight="1" x14ac:dyDescent="0.3">
      <c r="A36" s="26"/>
      <c r="B36" s="113"/>
      <c r="C36" s="113"/>
      <c r="D36" s="51" t="s">
        <v>72</v>
      </c>
      <c r="E36" s="51" t="s">
        <v>73</v>
      </c>
      <c r="F36" s="113"/>
      <c r="G36" s="113"/>
      <c r="H36" s="51" t="s">
        <v>74</v>
      </c>
      <c r="I36" s="51" t="s">
        <v>75</v>
      </c>
      <c r="J36" s="51" t="s">
        <v>76</v>
      </c>
      <c r="K36" s="113"/>
    </row>
    <row r="37" spans="1:11" x14ac:dyDescent="0.3">
      <c r="A37" s="30" t="s">
        <v>1</v>
      </c>
      <c r="B37" s="31">
        <v>345.73</v>
      </c>
      <c r="C37" s="31">
        <v>175.94900000000001</v>
      </c>
      <c r="D37" s="31">
        <v>11.449</v>
      </c>
      <c r="E37" s="31">
        <v>67.694999999999993</v>
      </c>
      <c r="F37" s="31">
        <v>169.78100000000001</v>
      </c>
      <c r="G37" s="31">
        <v>314.25200000000001</v>
      </c>
      <c r="H37" s="31">
        <v>37.951000000000001</v>
      </c>
      <c r="I37" s="31">
        <v>24.981999999999999</v>
      </c>
      <c r="J37" s="31">
        <v>10.111000000000001</v>
      </c>
      <c r="K37" s="31">
        <v>659.98199999999997</v>
      </c>
    </row>
    <row r="38" spans="1:11" x14ac:dyDescent="0.3">
      <c r="A38" s="33" t="s">
        <v>2</v>
      </c>
      <c r="B38" s="34">
        <v>225.74700000000001</v>
      </c>
      <c r="C38" s="34">
        <v>132.41399999999999</v>
      </c>
      <c r="D38" s="34">
        <v>14.061999999999999</v>
      </c>
      <c r="E38" s="34">
        <v>39.917999999999999</v>
      </c>
      <c r="F38" s="34">
        <v>93.332999999999998</v>
      </c>
      <c r="G38" s="34">
        <v>277.79300000000001</v>
      </c>
      <c r="H38" s="34">
        <v>54.207000000000001</v>
      </c>
      <c r="I38" s="34">
        <v>19.030999999999999</v>
      </c>
      <c r="J38" s="34">
        <v>8.4949999999999992</v>
      </c>
      <c r="K38" s="34">
        <v>503.54</v>
      </c>
    </row>
    <row r="39" spans="1:11" x14ac:dyDescent="0.3">
      <c r="A39" s="30" t="s">
        <v>3</v>
      </c>
      <c r="B39" s="31">
        <v>357.774</v>
      </c>
      <c r="C39" s="31">
        <v>206.98500000000001</v>
      </c>
      <c r="D39" s="31">
        <v>29.582999999999998</v>
      </c>
      <c r="E39" s="31">
        <v>69.819999999999993</v>
      </c>
      <c r="F39" s="31">
        <v>150.78899999999999</v>
      </c>
      <c r="G39" s="31">
        <v>414.733</v>
      </c>
      <c r="H39" s="31">
        <v>51.277000000000001</v>
      </c>
      <c r="I39" s="31">
        <v>60.415999999999997</v>
      </c>
      <c r="J39" s="31">
        <v>11.257</v>
      </c>
      <c r="K39" s="31">
        <v>772.50699999999995</v>
      </c>
    </row>
    <row r="40" spans="1:11" x14ac:dyDescent="0.3">
      <c r="A40" s="33" t="s">
        <v>4</v>
      </c>
      <c r="B40" s="34">
        <v>537.28499999999997</v>
      </c>
      <c r="C40" s="34">
        <v>388.74900000000002</v>
      </c>
      <c r="D40" s="34">
        <v>65.701999999999998</v>
      </c>
      <c r="E40" s="34">
        <v>107.018</v>
      </c>
      <c r="F40" s="34">
        <v>148.536</v>
      </c>
      <c r="G40" s="34">
        <v>444.79899999999998</v>
      </c>
      <c r="H40" s="34">
        <v>63.753999999999998</v>
      </c>
      <c r="I40" s="34">
        <v>50.697000000000003</v>
      </c>
      <c r="J40" s="34">
        <v>11.831</v>
      </c>
      <c r="K40" s="34">
        <v>982.08399999999995</v>
      </c>
    </row>
    <row r="41" spans="1:11" x14ac:dyDescent="0.3">
      <c r="A41" s="30" t="s">
        <v>5</v>
      </c>
      <c r="B41" s="31">
        <v>1411.556</v>
      </c>
      <c r="C41" s="31">
        <v>1071.9480000000001</v>
      </c>
      <c r="D41" s="31">
        <v>167.06</v>
      </c>
      <c r="E41" s="31">
        <v>476.70800000000003</v>
      </c>
      <c r="F41" s="31">
        <v>339.608</v>
      </c>
      <c r="G41" s="31">
        <v>975.11099999999999</v>
      </c>
      <c r="H41" s="31">
        <v>347.91199999999998</v>
      </c>
      <c r="I41" s="31">
        <v>131.91</v>
      </c>
      <c r="J41" s="31">
        <v>26.09</v>
      </c>
      <c r="K41" s="31">
        <v>2386.6669999999999</v>
      </c>
    </row>
    <row r="42" spans="1:11" x14ac:dyDescent="0.3">
      <c r="A42" s="33" t="s">
        <v>6</v>
      </c>
      <c r="B42" s="34">
        <v>2396.8910000000001</v>
      </c>
      <c r="C42" s="34">
        <v>1553.9380000000001</v>
      </c>
      <c r="D42" s="34">
        <v>240.35</v>
      </c>
      <c r="E42" s="34">
        <v>590.99900000000002</v>
      </c>
      <c r="F42" s="34">
        <v>842.95299999999997</v>
      </c>
      <c r="G42" s="34">
        <v>1705.316</v>
      </c>
      <c r="H42" s="34">
        <v>545.81299999999999</v>
      </c>
      <c r="I42" s="34">
        <v>134.958</v>
      </c>
      <c r="J42" s="34">
        <v>84.748000000000005</v>
      </c>
      <c r="K42" s="34">
        <v>4102.2070000000003</v>
      </c>
    </row>
    <row r="43" spans="1:11" x14ac:dyDescent="0.3">
      <c r="A43" s="30" t="s">
        <v>7</v>
      </c>
      <c r="B43" s="31">
        <v>3376.2649999999999</v>
      </c>
      <c r="C43" s="31">
        <v>1942.7349999999999</v>
      </c>
      <c r="D43" s="31">
        <v>285.05900000000003</v>
      </c>
      <c r="E43" s="31">
        <v>588.79200000000003</v>
      </c>
      <c r="F43" s="31">
        <v>1433.53</v>
      </c>
      <c r="G43" s="31">
        <v>2297</v>
      </c>
      <c r="H43" s="31">
        <v>644.37599999999998</v>
      </c>
      <c r="I43" s="31">
        <v>172.91300000000001</v>
      </c>
      <c r="J43" s="31">
        <v>106.374</v>
      </c>
      <c r="K43" s="31">
        <v>5673.2650000000003</v>
      </c>
    </row>
    <row r="44" spans="1:11" x14ac:dyDescent="0.3">
      <c r="A44" s="33" t="s">
        <v>8</v>
      </c>
      <c r="B44" s="34">
        <v>4264.4880000000003</v>
      </c>
      <c r="C44" s="34">
        <v>2310.3609999999999</v>
      </c>
      <c r="D44" s="34">
        <v>337.61700000000002</v>
      </c>
      <c r="E44" s="34">
        <v>718.15599999999995</v>
      </c>
      <c r="F44" s="34">
        <v>1954.127</v>
      </c>
      <c r="G44" s="34">
        <v>2497.5079999999998</v>
      </c>
      <c r="H44" s="34">
        <v>740.798</v>
      </c>
      <c r="I44" s="34">
        <v>192.32400000000001</v>
      </c>
      <c r="J44" s="34">
        <v>129.37200000000001</v>
      </c>
      <c r="K44" s="34">
        <v>6761.9960000000001</v>
      </c>
    </row>
    <row r="45" spans="1:11" x14ac:dyDescent="0.3">
      <c r="A45" s="30" t="s">
        <v>9</v>
      </c>
      <c r="B45" s="31">
        <v>3176.1190000000001</v>
      </c>
      <c r="C45" s="31">
        <v>1692.6790000000001</v>
      </c>
      <c r="D45" s="31">
        <v>233.34800000000001</v>
      </c>
      <c r="E45" s="31">
        <v>653.14</v>
      </c>
      <c r="F45" s="31">
        <v>1483.44</v>
      </c>
      <c r="G45" s="31">
        <v>1934.9970000000001</v>
      </c>
      <c r="H45" s="31">
        <v>655.23099999999999</v>
      </c>
      <c r="I45" s="31">
        <v>195.227</v>
      </c>
      <c r="J45" s="31">
        <v>81.162000000000006</v>
      </c>
      <c r="K45" s="31">
        <v>5111.116</v>
      </c>
    </row>
    <row r="46" spans="1:11" x14ac:dyDescent="0.3">
      <c r="A46" s="33" t="s">
        <v>10</v>
      </c>
      <c r="B46" s="34">
        <v>1662.89</v>
      </c>
      <c r="C46" s="34">
        <v>1151.3589999999999</v>
      </c>
      <c r="D46" s="34">
        <v>129.09</v>
      </c>
      <c r="E46" s="34">
        <v>595.08500000000004</v>
      </c>
      <c r="F46" s="34">
        <v>511.53100000000001</v>
      </c>
      <c r="G46" s="34">
        <v>1110.432</v>
      </c>
      <c r="H46" s="34">
        <v>282.96300000000002</v>
      </c>
      <c r="I46" s="34">
        <v>124.488</v>
      </c>
      <c r="J46" s="34">
        <v>82.167000000000002</v>
      </c>
      <c r="K46" s="34">
        <v>2773.3220000000001</v>
      </c>
    </row>
    <row r="47" spans="1:11" x14ac:dyDescent="0.3">
      <c r="A47" s="30" t="s">
        <v>11</v>
      </c>
      <c r="B47" s="31">
        <v>490.40100000000001</v>
      </c>
      <c r="C47" s="31">
        <v>248.43899999999999</v>
      </c>
      <c r="D47" s="31">
        <v>15.878</v>
      </c>
      <c r="E47" s="31">
        <v>72</v>
      </c>
      <c r="F47" s="31">
        <v>241.96199999999999</v>
      </c>
      <c r="G47" s="31">
        <v>439.101</v>
      </c>
      <c r="H47" s="31">
        <v>49.597000000000001</v>
      </c>
      <c r="I47" s="31">
        <v>42.732999999999997</v>
      </c>
      <c r="J47" s="31">
        <v>18.876999999999999</v>
      </c>
      <c r="K47" s="31">
        <v>929.50199999999995</v>
      </c>
    </row>
    <row r="48" spans="1:11" x14ac:dyDescent="0.3">
      <c r="A48" s="33" t="s">
        <v>12</v>
      </c>
      <c r="B48" s="34">
        <v>308.61900000000003</v>
      </c>
      <c r="C48" s="34">
        <v>195.83099999999999</v>
      </c>
      <c r="D48" s="34">
        <v>12.595000000000001</v>
      </c>
      <c r="E48" s="34">
        <v>46.954999999999998</v>
      </c>
      <c r="F48" s="34">
        <v>112.788</v>
      </c>
      <c r="G48" s="34">
        <v>383.56400000000002</v>
      </c>
      <c r="H48" s="34">
        <v>25.446000000000002</v>
      </c>
      <c r="I48" s="34">
        <v>29.309000000000001</v>
      </c>
      <c r="J48" s="34">
        <v>12.396000000000001</v>
      </c>
      <c r="K48" s="34">
        <v>692.18299999999999</v>
      </c>
    </row>
    <row r="49" spans="1:11" ht="15" thickBot="1" x14ac:dyDescent="0.35">
      <c r="A49" s="104" t="s">
        <v>0</v>
      </c>
      <c r="B49" s="105">
        <v>18553.764999999999</v>
      </c>
      <c r="C49" s="105">
        <v>11071.387000000001</v>
      </c>
      <c r="D49" s="105">
        <v>1541.7929999999999</v>
      </c>
      <c r="E49" s="105">
        <v>4026.2860000000001</v>
      </c>
      <c r="F49" s="105">
        <v>7482.3779999999997</v>
      </c>
      <c r="G49" s="105">
        <v>12794.606</v>
      </c>
      <c r="H49" s="105">
        <v>3499.3249999999998</v>
      </c>
      <c r="I49" s="105">
        <v>1178.9880000000001</v>
      </c>
      <c r="J49" s="105">
        <v>582.88</v>
      </c>
      <c r="K49" s="105">
        <v>31348.370999999999</v>
      </c>
    </row>
    <row r="50" spans="1:11" ht="15" thickTop="1" x14ac:dyDescent="0.3">
      <c r="A50" s="41" t="str">
        <f>A16</f>
        <v>Tρέχον έτος</v>
      </c>
      <c r="B50" s="42">
        <v>5274.9830000000002</v>
      </c>
      <c r="C50" s="42">
        <v>3529.9830000000002</v>
      </c>
      <c r="D50" s="42">
        <v>528.20600000000002</v>
      </c>
      <c r="E50" s="42">
        <v>1352.1579999999999</v>
      </c>
      <c r="F50" s="42">
        <v>1745</v>
      </c>
      <c r="G50" s="42">
        <v>4132.0039999999999</v>
      </c>
      <c r="H50" s="42">
        <v>1100.914</v>
      </c>
      <c r="I50" s="42">
        <v>421.99400000000003</v>
      </c>
      <c r="J50" s="42">
        <v>152.53200000000001</v>
      </c>
      <c r="K50" s="42">
        <v>9406.9869999999992</v>
      </c>
    </row>
    <row r="51" spans="1:11" x14ac:dyDescent="0.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4" customHeight="1" x14ac:dyDescent="0.3">
      <c r="A52" s="26" t="s">
        <v>88</v>
      </c>
      <c r="B52" s="113" t="str">
        <f>B2</f>
        <v>Χώρες ΕΕ-27</v>
      </c>
      <c r="C52" s="113" t="str">
        <f t="shared" ref="C52:K53" si="0">C35</f>
        <v>Χώρες 
Ζώνης Ευρώ</v>
      </c>
      <c r="D52" s="113" t="str">
        <f t="shared" si="0"/>
        <v>εκ των οποίων</v>
      </c>
      <c r="E52" s="113">
        <f t="shared" si="0"/>
        <v>0</v>
      </c>
      <c r="F52" s="113" t="str">
        <f t="shared" si="0"/>
        <v>Χώρες εκτός Ζώνης Ευρώ</v>
      </c>
      <c r="G52" s="113" t="str">
        <f t="shared" si="0"/>
        <v>Λοιπές Χώρες</v>
      </c>
      <c r="H52" s="113" t="str">
        <f t="shared" si="0"/>
        <v>εκ των οποίων</v>
      </c>
      <c r="I52" s="113">
        <f t="shared" si="0"/>
        <v>0</v>
      </c>
      <c r="J52" s="113">
        <f t="shared" si="0"/>
        <v>0</v>
      </c>
      <c r="K52" s="113" t="str">
        <f t="shared" si="0"/>
        <v>Σύνολο 
Έρ. Συνόρων</v>
      </c>
    </row>
    <row r="53" spans="1:11" x14ac:dyDescent="0.3">
      <c r="A53" s="26"/>
      <c r="B53" s="113">
        <f>B36</f>
        <v>0</v>
      </c>
      <c r="C53" s="113">
        <f t="shared" si="0"/>
        <v>0</v>
      </c>
      <c r="D53" s="51" t="str">
        <f t="shared" si="0"/>
        <v>Γαλλία</v>
      </c>
      <c r="E53" s="51" t="str">
        <f t="shared" si="0"/>
        <v>Γερμανία</v>
      </c>
      <c r="F53" s="113">
        <f t="shared" si="0"/>
        <v>0</v>
      </c>
      <c r="G53" s="113">
        <f t="shared" si="0"/>
        <v>0</v>
      </c>
      <c r="H53" s="51" t="str">
        <f t="shared" si="0"/>
        <v>Ην. Βασίλειο</v>
      </c>
      <c r="I53" s="51" t="str">
        <f t="shared" si="0"/>
        <v>ΗΠΑ</v>
      </c>
      <c r="J53" s="51" t="str">
        <f t="shared" si="0"/>
        <v>Ρωσία</v>
      </c>
      <c r="K53" s="113">
        <f t="shared" si="0"/>
        <v>0</v>
      </c>
    </row>
    <row r="54" spans="1:11" x14ac:dyDescent="0.3">
      <c r="A54" s="30" t="s">
        <v>1</v>
      </c>
      <c r="B54" s="45">
        <f>IFERROR(B4/B20-1,"")</f>
        <v>0.4892552781097117</v>
      </c>
      <c r="C54" s="45">
        <f t="shared" ref="C54:K54" si="1">IFERROR(C4/C20-1,"")</f>
        <v>0.40560594520834425</v>
      </c>
      <c r="D54" s="45">
        <f t="shared" si="1"/>
        <v>0.98927891771526322</v>
      </c>
      <c r="E54" s="45">
        <f t="shared" si="1"/>
        <v>0.19176683115868332</v>
      </c>
      <c r="F54" s="45">
        <f t="shared" si="1"/>
        <v>0.74983248131683644</v>
      </c>
      <c r="G54" s="45">
        <f t="shared" si="1"/>
        <v>1.3723855814723782</v>
      </c>
      <c r="H54" s="45">
        <f t="shared" si="1"/>
        <v>0.78223913129340095</v>
      </c>
      <c r="I54" s="45">
        <f t="shared" si="1"/>
        <v>0.40832018968425521</v>
      </c>
      <c r="J54" s="45">
        <f t="shared" si="1"/>
        <v>-0.45332863339617113</v>
      </c>
      <c r="K54" s="45">
        <f t="shared" si="1"/>
        <v>0.86144458604540808</v>
      </c>
    </row>
    <row r="55" spans="1:11" x14ac:dyDescent="0.3">
      <c r="A55" s="33" t="s">
        <v>2</v>
      </c>
      <c r="B55" s="46">
        <f>IFERROR(B5/B21-1,"")</f>
        <v>0.37061176631995196</v>
      </c>
      <c r="C55" s="46">
        <f t="shared" ref="C55:K55" si="2">IFERROR(C5/C21-1,"")</f>
        <v>0.46130721367594996</v>
      </c>
      <c r="D55" s="46">
        <f t="shared" si="2"/>
        <v>3.4769945463668925</v>
      </c>
      <c r="E55" s="46">
        <f t="shared" si="2"/>
        <v>-1.1847896293529003E-2</v>
      </c>
      <c r="F55" s="46">
        <f t="shared" si="2"/>
        <v>0.2115024830532084</v>
      </c>
      <c r="G55" s="46">
        <f t="shared" si="2"/>
        <v>1.4321246809173287</v>
      </c>
      <c r="H55" s="46">
        <f t="shared" si="2"/>
        <v>0.71337961239444692</v>
      </c>
      <c r="I55" s="46">
        <f t="shared" si="2"/>
        <v>2.6506968923759313</v>
      </c>
      <c r="J55" s="46">
        <f t="shared" si="2"/>
        <v>-0.84641698063499471</v>
      </c>
      <c r="K55" s="46">
        <f t="shared" si="2"/>
        <v>0.80606719650223901</v>
      </c>
    </row>
    <row r="56" spans="1:11" x14ac:dyDescent="0.3">
      <c r="A56" s="30" t="s">
        <v>3</v>
      </c>
      <c r="B56" s="45">
        <f t="shared" ref="B56:K56" si="3">IFERROR(B6/B22-1,"")</f>
        <v>0.67619417823252004</v>
      </c>
      <c r="C56" s="45">
        <f t="shared" si="3"/>
        <v>0.35208391029439134</v>
      </c>
      <c r="D56" s="45">
        <f t="shared" si="3"/>
        <v>-0.42918053392163036</v>
      </c>
      <c r="E56" s="45">
        <f t="shared" si="3"/>
        <v>-5.8983519480898861E-2</v>
      </c>
      <c r="F56" s="45">
        <f t="shared" si="3"/>
        <v>1.595136352143677</v>
      </c>
      <c r="G56" s="45">
        <f t="shared" si="3"/>
        <v>0.53913659167274686</v>
      </c>
      <c r="H56" s="45">
        <f t="shared" si="3"/>
        <v>0.4035099168521441</v>
      </c>
      <c r="I56" s="45">
        <f t="shared" si="3"/>
        <v>1.3653862397396876</v>
      </c>
      <c r="J56" s="45">
        <f t="shared" si="3"/>
        <v>0.76101506028524235</v>
      </c>
      <c r="K56" s="45">
        <f t="shared" si="3"/>
        <v>0.60787241101297362</v>
      </c>
    </row>
    <row r="57" spans="1:11" x14ac:dyDescent="0.3">
      <c r="A57" s="33" t="s">
        <v>4</v>
      </c>
      <c r="B57" s="46">
        <f t="shared" ref="B57:K57" si="4">IFERROR(B7/B23-1,"")</f>
        <v>0.32680500945437907</v>
      </c>
      <c r="C57" s="46">
        <f t="shared" si="4"/>
        <v>0.20728271086327954</v>
      </c>
      <c r="D57" s="46">
        <f t="shared" si="4"/>
        <v>0.12337043416067139</v>
      </c>
      <c r="E57" s="46">
        <f t="shared" si="4"/>
        <v>0.3324800783011479</v>
      </c>
      <c r="F57" s="46">
        <f t="shared" si="4"/>
        <v>0.76459088907886752</v>
      </c>
      <c r="G57" s="46">
        <f t="shared" si="4"/>
        <v>0.26409304980954507</v>
      </c>
      <c r="H57" s="46">
        <f t="shared" si="4"/>
        <v>-5.3634636083998988E-3</v>
      </c>
      <c r="I57" s="46">
        <f t="shared" si="4"/>
        <v>0.88612591152851161</v>
      </c>
      <c r="J57" s="46">
        <f t="shared" si="4"/>
        <v>-0.89450615427475466</v>
      </c>
      <c r="K57" s="46">
        <f t="shared" si="4"/>
        <v>0.2998080554660747</v>
      </c>
    </row>
    <row r="58" spans="1:11" x14ac:dyDescent="0.3">
      <c r="A58" s="30" t="s">
        <v>5</v>
      </c>
      <c r="B58" s="45">
        <f t="shared" ref="B58:K58" si="5">IFERROR(B8/B24-1,"")</f>
        <v>0.1270742607632438</v>
      </c>
      <c r="C58" s="45">
        <f t="shared" si="5"/>
        <v>9.1707252695069963E-2</v>
      </c>
      <c r="D58" s="45">
        <f t="shared" si="5"/>
        <v>0.28628652442763802</v>
      </c>
      <c r="E58" s="45">
        <f t="shared" si="5"/>
        <v>0.17397895915321171</v>
      </c>
      <c r="F58" s="45">
        <f t="shared" si="5"/>
        <v>0.27166280287315936</v>
      </c>
      <c r="G58" s="45">
        <f t="shared" si="5"/>
        <v>0.15844464421593907</v>
      </c>
      <c r="H58" s="45">
        <f t="shared" si="5"/>
        <v>-0.10218531823081922</v>
      </c>
      <c r="I58" s="45">
        <f t="shared" si="5"/>
        <v>0.62542623308194978</v>
      </c>
      <c r="J58" s="45" t="str">
        <f t="shared" si="5"/>
        <v/>
      </c>
      <c r="K58" s="45">
        <f t="shared" si="5"/>
        <v>0.13946851425466744</v>
      </c>
    </row>
    <row r="59" spans="1:11" x14ac:dyDescent="0.3">
      <c r="A59" s="33" t="s">
        <v>6</v>
      </c>
      <c r="B59" s="46">
        <f t="shared" ref="B59:K59" si="6">IFERROR(B9/B25-1,"")</f>
        <v>0.16400133988393972</v>
      </c>
      <c r="C59" s="46">
        <f t="shared" si="6"/>
        <v>0.11242547120296909</v>
      </c>
      <c r="D59" s="46">
        <f t="shared" si="6"/>
        <v>5.9899133116106063E-2</v>
      </c>
      <c r="E59" s="46">
        <f t="shared" si="6"/>
        <v>4.087482441736956E-4</v>
      </c>
      <c r="F59" s="46">
        <f t="shared" si="6"/>
        <v>0.28849337082766735</v>
      </c>
      <c r="G59" s="46">
        <f t="shared" si="6"/>
        <v>0.20319968750246997</v>
      </c>
      <c r="H59" s="46">
        <f t="shared" si="6"/>
        <v>0.1047455032397564</v>
      </c>
      <c r="I59" s="46">
        <f t="shared" si="6"/>
        <v>0.38846592703146299</v>
      </c>
      <c r="J59" s="46">
        <f t="shared" si="6"/>
        <v>0.26582351111703506</v>
      </c>
      <c r="K59" s="46">
        <f t="shared" si="6"/>
        <v>0.17887195628243435</v>
      </c>
    </row>
    <row r="60" spans="1:11" x14ac:dyDescent="0.3">
      <c r="A60" s="30" t="s">
        <v>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x14ac:dyDescent="0.3">
      <c r="A61" s="33" t="s">
        <v>8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3">
      <c r="A62" s="30" t="s">
        <v>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x14ac:dyDescent="0.3">
      <c r="A63" s="33" t="s">
        <v>10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3">
      <c r="A64" s="30" t="s">
        <v>11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5" thickBot="1" x14ac:dyDescent="0.35">
      <c r="A65" s="102" t="s">
        <v>12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ht="15" thickTop="1" x14ac:dyDescent="0.3">
      <c r="A66" s="38" t="str">
        <f>A16</f>
        <v>Tρέχον έτος</v>
      </c>
      <c r="B66" s="47">
        <f>IFERROR(B16/B33-1,"")</f>
        <v>0.21782185351588002</v>
      </c>
      <c r="C66" s="47">
        <f t="shared" ref="C66:K66" si="7">IFERROR(C16/C33-1,"")</f>
        <v>0.15301026557703246</v>
      </c>
      <c r="D66" s="47">
        <f t="shared" si="7"/>
        <v>0.20635216920635391</v>
      </c>
      <c r="E66" s="47">
        <f t="shared" si="7"/>
        <v>9.3355669800265773E-2</v>
      </c>
      <c r="F66" s="47">
        <f t="shared" si="7"/>
        <v>0.40663975715182032</v>
      </c>
      <c r="G66" s="47">
        <f t="shared" si="7"/>
        <v>0.32420821386307663</v>
      </c>
      <c r="H66" s="47">
        <f t="shared" si="7"/>
        <v>6.2509356844855368E-2</v>
      </c>
      <c r="I66" s="47">
        <f t="shared" si="7"/>
        <v>0.62663174438356539</v>
      </c>
      <c r="J66" s="47">
        <f t="shared" si="7"/>
        <v>-0.16779355017790232</v>
      </c>
      <c r="K66" s="47">
        <f t="shared" si="7"/>
        <v>0.26034238761798001</v>
      </c>
    </row>
    <row r="67" spans="1:11" x14ac:dyDescent="0.3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4.4" customHeight="1" x14ac:dyDescent="0.3">
      <c r="A68" s="26" t="s">
        <v>89</v>
      </c>
      <c r="B68" s="114" t="str">
        <f>B2</f>
        <v>Χώρες ΕΕ-27</v>
      </c>
      <c r="C68" s="113" t="s">
        <v>67</v>
      </c>
      <c r="D68" s="113" t="s">
        <v>68</v>
      </c>
      <c r="E68" s="113">
        <v>0</v>
      </c>
      <c r="F68" s="113" t="s">
        <v>69</v>
      </c>
      <c r="G68" s="113" t="s">
        <v>70</v>
      </c>
      <c r="H68" s="113" t="s">
        <v>68</v>
      </c>
      <c r="I68" s="113">
        <v>0</v>
      </c>
      <c r="J68" s="113">
        <v>0</v>
      </c>
      <c r="K68" s="113" t="s">
        <v>71</v>
      </c>
    </row>
    <row r="69" spans="1:11" x14ac:dyDescent="0.3">
      <c r="A69" s="26"/>
      <c r="B69" s="115">
        <v>0</v>
      </c>
      <c r="C69" s="113">
        <v>0</v>
      </c>
      <c r="D69" s="51" t="s">
        <v>72</v>
      </c>
      <c r="E69" s="51" t="s">
        <v>73</v>
      </c>
      <c r="F69" s="113">
        <v>0</v>
      </c>
      <c r="G69" s="113">
        <v>0</v>
      </c>
      <c r="H69" s="51" t="s">
        <v>74</v>
      </c>
      <c r="I69" s="51" t="s">
        <v>75</v>
      </c>
      <c r="J69" s="51" t="s">
        <v>76</v>
      </c>
      <c r="K69" s="113">
        <v>0</v>
      </c>
    </row>
    <row r="70" spans="1:11" x14ac:dyDescent="0.3">
      <c r="A70" s="30" t="s">
        <v>1</v>
      </c>
      <c r="B70" s="45">
        <f>IFERROR(B4/B37-1,"")</f>
        <v>-0.14917002420954228</v>
      </c>
      <c r="C70" s="45">
        <f t="shared" ref="C70:K70" si="8">IFERROR(C4/C37-1,"")</f>
        <v>0.19448184913253264</v>
      </c>
      <c r="D70" s="45">
        <f t="shared" si="8"/>
        <v>1.7482085673103938</v>
      </c>
      <c r="E70" s="45">
        <f t="shared" si="8"/>
        <v>-4.5042369898444345E-2</v>
      </c>
      <c r="F70" s="45">
        <f t="shared" si="8"/>
        <v>-0.50530647918780547</v>
      </c>
      <c r="G70" s="45">
        <f t="shared" si="8"/>
        <v>8.6203177679683884E-2</v>
      </c>
      <c r="H70" s="45">
        <f t="shared" si="8"/>
        <v>0.56651429162618383</v>
      </c>
      <c r="I70" s="45">
        <f t="shared" si="8"/>
        <v>-0.39278568511649181</v>
      </c>
      <c r="J70" s="45">
        <f t="shared" si="8"/>
        <v>-0.88320681727823258</v>
      </c>
      <c r="K70" s="45">
        <f t="shared" si="8"/>
        <v>-3.7096513962151856E-2</v>
      </c>
    </row>
    <row r="71" spans="1:11" x14ac:dyDescent="0.3">
      <c r="A71" s="33" t="s">
        <v>2</v>
      </c>
      <c r="B71" s="46"/>
      <c r="C71" s="46">
        <f t="shared" ref="C71:K71" si="9">IFERROR(C5/C38-1,"")</f>
        <v>0.3143212758322611</v>
      </c>
      <c r="D71" s="46">
        <f t="shared" si="9"/>
        <v>2.2331268841276493</v>
      </c>
      <c r="E71" s="46">
        <f t="shared" si="9"/>
        <v>3.2573110713099318E-2</v>
      </c>
      <c r="F71" s="46">
        <f t="shared" si="9"/>
        <v>-0.11880308917242877</v>
      </c>
      <c r="G71" s="46">
        <f t="shared" si="9"/>
        <v>0.13865744464004126</v>
      </c>
      <c r="H71" s="46">
        <f t="shared" si="9"/>
        <v>-0.27084355365285662</v>
      </c>
      <c r="I71" s="46">
        <f t="shared" si="9"/>
        <v>0.14955618715487362</v>
      </c>
      <c r="J71" s="46">
        <f t="shared" si="9"/>
        <v>-0.90849877836316806</v>
      </c>
      <c r="K71" s="46">
        <f t="shared" si="9"/>
        <v>0.13712983321129202</v>
      </c>
    </row>
    <row r="72" spans="1:11" x14ac:dyDescent="0.3">
      <c r="A72" s="30" t="s">
        <v>3</v>
      </c>
      <c r="B72" s="45">
        <f t="shared" ref="B72:K75" si="10">IFERROR(B6/B39-1,"")</f>
        <v>-2.6661678937133559E-2</v>
      </c>
      <c r="C72" s="45">
        <f t="shared" si="10"/>
        <v>3.2560198151219133E-3</v>
      </c>
      <c r="D72" s="45">
        <f t="shared" si="10"/>
        <v>-0.46480978533388095</v>
      </c>
      <c r="E72" s="45">
        <f t="shared" si="10"/>
        <v>-0.25263303137629034</v>
      </c>
      <c r="F72" s="45">
        <f t="shared" si="10"/>
        <v>-6.7729096827268576E-2</v>
      </c>
      <c r="G72" s="45">
        <f t="shared" si="10"/>
        <v>-0.2336400184213796</v>
      </c>
      <c r="H72" s="45">
        <f t="shared" si="10"/>
        <v>-3.7454987073344714E-2</v>
      </c>
      <c r="I72" s="45">
        <f t="shared" si="10"/>
        <v>-0.18178854580454351</v>
      </c>
      <c r="J72" s="45">
        <f t="shared" si="10"/>
        <v>-0.77800367739170384</v>
      </c>
      <c r="K72" s="45">
        <f t="shared" si="10"/>
        <v>-0.13778138098425896</v>
      </c>
    </row>
    <row r="73" spans="1:11" x14ac:dyDescent="0.3">
      <c r="A73" s="33" t="s">
        <v>4</v>
      </c>
      <c r="B73" s="46">
        <f t="shared" si="10"/>
        <v>0.48513916625510478</v>
      </c>
      <c r="C73" s="46">
        <f t="shared" si="10"/>
        <v>0.46713742272523895</v>
      </c>
      <c r="D73" s="46">
        <f t="shared" si="10"/>
        <v>0.57970625805967857</v>
      </c>
      <c r="E73" s="46">
        <f t="shared" si="10"/>
        <v>0.86595702871004887</v>
      </c>
      <c r="F73" s="46">
        <f t="shared" si="10"/>
        <v>0.53225339981122421</v>
      </c>
      <c r="G73" s="46">
        <f t="shared" si="10"/>
        <v>0.29194507114485191</v>
      </c>
      <c r="H73" s="46">
        <f t="shared" si="10"/>
        <v>0.92425353899264362</v>
      </c>
      <c r="I73" s="46">
        <f t="shared" si="10"/>
        <v>0.54850069873559559</v>
      </c>
      <c r="J73" s="46">
        <f t="shared" si="10"/>
        <v>-0.97372004711422799</v>
      </c>
      <c r="K73" s="46">
        <f t="shared" si="10"/>
        <v>0.39763897247234459</v>
      </c>
    </row>
    <row r="74" spans="1:11" x14ac:dyDescent="0.3">
      <c r="A74" s="30" t="s">
        <v>5</v>
      </c>
      <c r="B74" s="45">
        <f t="shared" si="10"/>
        <v>6.5104579036658894E-2</v>
      </c>
      <c r="C74" s="45">
        <f t="shared" si="10"/>
        <v>9.1538208859636816E-2</v>
      </c>
      <c r="D74" s="45">
        <f t="shared" si="10"/>
        <v>0.22389689570112536</v>
      </c>
      <c r="E74" s="45">
        <f t="shared" si="10"/>
        <v>7.6534283697049288E-2</v>
      </c>
      <c r="F74" s="45">
        <f t="shared" si="10"/>
        <v>-1.8331254693623289E-2</v>
      </c>
      <c r="G74" s="45">
        <f t="shared" si="10"/>
        <v>3.507493253349625E-2</v>
      </c>
      <c r="H74" s="45">
        <f t="shared" si="10"/>
        <v>6.0202014800515791E-2</v>
      </c>
      <c r="I74" s="45">
        <f t="shared" si="10"/>
        <v>0.16786590947918278</v>
      </c>
      <c r="J74" s="45">
        <f t="shared" si="10"/>
        <v>-0.88600661280882753</v>
      </c>
      <c r="K74" s="45">
        <f t="shared" si="10"/>
        <v>5.283548635161095E-2</v>
      </c>
    </row>
    <row r="75" spans="1:11" x14ac:dyDescent="0.3">
      <c r="A75" s="33" t="s">
        <v>6</v>
      </c>
      <c r="B75" s="46">
        <f t="shared" si="10"/>
        <v>9.9931059050691218E-2</v>
      </c>
      <c r="C75" s="46">
        <f t="shared" si="10"/>
        <v>0.14645991833897476</v>
      </c>
      <c r="D75" s="46">
        <f t="shared" si="10"/>
        <v>-6.0739180654462155E-3</v>
      </c>
      <c r="E75" s="46">
        <f t="shared" si="10"/>
        <v>0.15795360771227696</v>
      </c>
      <c r="F75" s="46">
        <f t="shared" si="10"/>
        <v>1.4157638059581146E-2</v>
      </c>
      <c r="G75" s="46">
        <f t="shared" si="10"/>
        <v>-2.3166656773847216E-2</v>
      </c>
      <c r="H75" s="46">
        <f t="shared" si="10"/>
        <v>0.19898901625543552</v>
      </c>
      <c r="I75" s="46">
        <f t="shared" si="10"/>
        <v>0.55092423094846543</v>
      </c>
      <c r="J75" s="46">
        <f t="shared" si="10"/>
        <v>-0.93451578090560661</v>
      </c>
      <c r="K75" s="46">
        <f t="shared" si="10"/>
        <v>4.8758481860159408E-2</v>
      </c>
    </row>
    <row r="76" spans="1:11" x14ac:dyDescent="0.3">
      <c r="A76" s="30" t="s">
        <v>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x14ac:dyDescent="0.3">
      <c r="A77" s="33" t="s">
        <v>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11" x14ac:dyDescent="0.3">
      <c r="A78" s="30" t="s">
        <v>9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x14ac:dyDescent="0.3">
      <c r="A79" s="33" t="s">
        <v>10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1" x14ac:dyDescent="0.3">
      <c r="A80" s="30" t="s">
        <v>11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21" ht="15" thickBot="1" x14ac:dyDescent="0.35">
      <c r="A81" s="102" t="s">
        <v>12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1:21" ht="15" thickTop="1" x14ac:dyDescent="0.3">
      <c r="A82" s="38" t="str">
        <f>A16</f>
        <v>Tρέχον έτος</v>
      </c>
      <c r="B82" s="47">
        <f>IFERROR(B16/B50-1,"")</f>
        <v>0.10644612368862982</v>
      </c>
      <c r="C82" s="47">
        <f t="shared" ref="C82:K82" si="11">IFERROR(C16/C50-1,"")</f>
        <v>0.16539071434452235</v>
      </c>
      <c r="D82" s="47">
        <f t="shared" si="11"/>
        <v>0.21146903293041741</v>
      </c>
      <c r="E82" s="47">
        <f t="shared" si="11"/>
        <v>0.15021927228028842</v>
      </c>
      <c r="F82" s="47">
        <f t="shared" si="11"/>
        <v>-1.2793648779713451E-2</v>
      </c>
      <c r="G82" s="47">
        <f t="shared" si="11"/>
        <v>2.2570578471369007E-2</v>
      </c>
      <c r="H82" s="47">
        <f t="shared" si="11"/>
        <v>0.17565245189372658</v>
      </c>
      <c r="I82" s="47">
        <f t="shared" si="11"/>
        <v>0.25202457720341265</v>
      </c>
      <c r="J82" s="47">
        <f t="shared" si="11"/>
        <v>-0.91285845890614958</v>
      </c>
      <c r="K82" s="47">
        <f t="shared" si="11"/>
        <v>6.9603924550911023E-2</v>
      </c>
    </row>
    <row r="83" spans="1:21" s="22" customFormat="1" ht="12" x14ac:dyDescent="0.25">
      <c r="A83" s="49" t="s">
        <v>78</v>
      </c>
      <c r="B83" s="20"/>
      <c r="C83" s="20"/>
      <c r="D83" s="20"/>
      <c r="E83" s="21"/>
      <c r="F83" s="21"/>
      <c r="G83" s="21"/>
      <c r="H83" s="21"/>
      <c r="I83" s="21"/>
      <c r="J83" s="21"/>
      <c r="K83" s="23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s="22" customFormat="1" ht="12" x14ac:dyDescent="0.25">
      <c r="A84" s="49" t="s">
        <v>33</v>
      </c>
      <c r="B84" s="20"/>
      <c r="C84" s="20"/>
      <c r="D84" s="20"/>
      <c r="E84" s="21"/>
      <c r="F84" s="21"/>
      <c r="G84" s="21"/>
      <c r="H84" s="21"/>
      <c r="I84" s="21"/>
      <c r="J84" s="21"/>
      <c r="K84" s="23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x14ac:dyDescent="0.3">
      <c r="A85" s="13"/>
      <c r="B85" s="13"/>
      <c r="C85" s="13"/>
      <c r="D85" s="13"/>
      <c r="E85" s="14"/>
      <c r="F85" s="14"/>
      <c r="G85" s="9"/>
      <c r="H85" s="9"/>
      <c r="I85" s="15"/>
      <c r="J85" s="9"/>
      <c r="K85" s="10"/>
    </row>
    <row r="86" spans="1:21" x14ac:dyDescent="0.3">
      <c r="A86" s="13"/>
      <c r="B86" s="13"/>
      <c r="C86" s="13"/>
      <c r="D86" s="13"/>
      <c r="E86" s="14"/>
      <c r="F86" s="14"/>
      <c r="G86" s="9"/>
      <c r="H86" s="9"/>
      <c r="I86" s="15"/>
      <c r="J86" s="9"/>
      <c r="K86" s="10"/>
    </row>
    <row r="87" spans="1:21" x14ac:dyDescent="0.3">
      <c r="A87" s="12"/>
      <c r="E87" s="9"/>
      <c r="F87" s="9"/>
      <c r="G87" s="9"/>
      <c r="H87" s="9"/>
      <c r="I87" s="9"/>
      <c r="J87" s="9"/>
      <c r="K87" s="10"/>
    </row>
    <row r="88" spans="1:21" x14ac:dyDescent="0.3">
      <c r="A88" s="12"/>
      <c r="E88" s="9"/>
      <c r="F88" s="9"/>
      <c r="G88" s="9"/>
      <c r="H88" s="9"/>
      <c r="I88" s="9"/>
      <c r="J88" s="9"/>
      <c r="K88" s="10"/>
    </row>
    <row r="90" spans="1:21" x14ac:dyDescent="0.3">
      <c r="B90" s="16"/>
      <c r="C90" s="16"/>
    </row>
    <row r="91" spans="1:21" x14ac:dyDescent="0.3">
      <c r="B91" s="8"/>
      <c r="C91" s="8"/>
    </row>
    <row r="92" spans="1:21" x14ac:dyDescent="0.3">
      <c r="B92" s="8"/>
      <c r="C92" s="8"/>
    </row>
    <row r="93" spans="1:21" x14ac:dyDescent="0.3">
      <c r="B93" s="8"/>
      <c r="C93" s="8"/>
    </row>
    <row r="94" spans="1:21" x14ac:dyDescent="0.3">
      <c r="B94" s="8"/>
      <c r="C94" s="8"/>
    </row>
  </sheetData>
  <mergeCells count="35">
    <mergeCell ref="H68:J68"/>
    <mergeCell ref="K68:K69"/>
    <mergeCell ref="B68:B69"/>
    <mergeCell ref="C68:C69"/>
    <mergeCell ref="D68:E68"/>
    <mergeCell ref="F68:F69"/>
    <mergeCell ref="G68:G69"/>
    <mergeCell ref="K52:K53"/>
    <mergeCell ref="B52:B53"/>
    <mergeCell ref="C52:C53"/>
    <mergeCell ref="D52:E52"/>
    <mergeCell ref="F52:F53"/>
    <mergeCell ref="G52:G53"/>
    <mergeCell ref="H52:J52"/>
    <mergeCell ref="H18:J18"/>
    <mergeCell ref="K18:K19"/>
    <mergeCell ref="B35:B36"/>
    <mergeCell ref="C35:C36"/>
    <mergeCell ref="D35:E35"/>
    <mergeCell ref="F35:F36"/>
    <mergeCell ref="G35:G36"/>
    <mergeCell ref="H35:J35"/>
    <mergeCell ref="K35:K36"/>
    <mergeCell ref="B18:B19"/>
    <mergeCell ref="C18:C19"/>
    <mergeCell ref="D18:E18"/>
    <mergeCell ref="F18:F19"/>
    <mergeCell ref="G18:G19"/>
    <mergeCell ref="G2:G3"/>
    <mergeCell ref="H2:J2"/>
    <mergeCell ref="K2:K3"/>
    <mergeCell ref="B2:B3"/>
    <mergeCell ref="C2:C3"/>
    <mergeCell ref="D2:E2"/>
    <mergeCell ref="F2:F3"/>
  </mergeCells>
  <conditionalFormatting sqref="B17:K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6755-1D98-421C-BE1F-EF0B3E798D64}">
  <dimension ref="A1:M94"/>
  <sheetViews>
    <sheetView showGridLines="0" workbookViewId="0"/>
  </sheetViews>
  <sheetFormatPr defaultRowHeight="14.4" x14ac:dyDescent="0.3"/>
  <cols>
    <col min="1" max="1" width="12.88671875" style="9" customWidth="1"/>
    <col min="2" max="6" width="12.88671875" style="12" customWidth="1"/>
    <col min="7" max="7" width="14.88671875" style="12" customWidth="1"/>
    <col min="8" max="10" width="12.88671875" style="12" customWidth="1"/>
    <col min="11" max="11" width="12.88671875" style="17" customWidth="1"/>
    <col min="12" max="12" width="12.88671875" style="9" customWidth="1"/>
    <col min="13" max="13" width="12.88671875" style="10" customWidth="1"/>
  </cols>
  <sheetData>
    <row r="1" spans="1:13" x14ac:dyDescent="0.3">
      <c r="A1" s="25" t="s">
        <v>80</v>
      </c>
      <c r="B1" s="25"/>
      <c r="C1" s="10"/>
      <c r="D1" s="10"/>
      <c r="E1" s="10"/>
      <c r="F1" s="10"/>
      <c r="G1" s="10"/>
      <c r="H1" s="10"/>
      <c r="I1" s="10"/>
      <c r="J1" s="10"/>
      <c r="K1" s="10"/>
    </row>
    <row r="2" spans="1:13" ht="14.4" customHeight="1" x14ac:dyDescent="0.3">
      <c r="A2" s="26">
        <v>2023</v>
      </c>
      <c r="B2" s="114" t="s">
        <v>81</v>
      </c>
      <c r="C2" s="113" t="s">
        <v>67</v>
      </c>
      <c r="D2" s="113" t="s">
        <v>68</v>
      </c>
      <c r="E2" s="113"/>
      <c r="F2" s="113" t="s">
        <v>69</v>
      </c>
      <c r="G2" s="113" t="s">
        <v>70</v>
      </c>
      <c r="H2" s="113" t="s">
        <v>68</v>
      </c>
      <c r="I2" s="113"/>
      <c r="J2" s="113"/>
      <c r="K2" s="113" t="s">
        <v>71</v>
      </c>
      <c r="L2" s="113" t="s">
        <v>79</v>
      </c>
      <c r="M2" s="113" t="s">
        <v>0</v>
      </c>
    </row>
    <row r="3" spans="1:13" x14ac:dyDescent="0.3">
      <c r="A3" s="26"/>
      <c r="B3" s="115"/>
      <c r="C3" s="113"/>
      <c r="D3" s="51" t="s">
        <v>72</v>
      </c>
      <c r="E3" s="51" t="s">
        <v>73</v>
      </c>
      <c r="F3" s="113"/>
      <c r="G3" s="113"/>
      <c r="H3" s="51" t="s">
        <v>74</v>
      </c>
      <c r="I3" s="51" t="s">
        <v>75</v>
      </c>
      <c r="J3" s="51" t="s">
        <v>76</v>
      </c>
      <c r="K3" s="113"/>
      <c r="L3" s="113"/>
      <c r="M3" s="113"/>
    </row>
    <row r="4" spans="1:13" x14ac:dyDescent="0.3">
      <c r="A4" s="30" t="s">
        <v>1</v>
      </c>
      <c r="B4" s="31">
        <v>95.080529061800803</v>
      </c>
      <c r="C4" s="31">
        <v>80.748288252560002</v>
      </c>
      <c r="D4" s="31">
        <v>12.055131434126199</v>
      </c>
      <c r="E4" s="31">
        <v>22.2752083373618</v>
      </c>
      <c r="F4" s="31">
        <v>14.3322408092407</v>
      </c>
      <c r="G4" s="31">
        <v>128.86792611195401</v>
      </c>
      <c r="H4" s="31">
        <v>20.2135210758209</v>
      </c>
      <c r="I4" s="31">
        <v>8.1436688259995105</v>
      </c>
      <c r="J4" s="31">
        <v>0.385422427988033</v>
      </c>
      <c r="K4" s="31">
        <v>223.94845517375501</v>
      </c>
      <c r="L4" s="31">
        <v>0.27148313077066999</v>
      </c>
      <c r="M4" s="31">
        <v>224.21993830452601</v>
      </c>
    </row>
    <row r="5" spans="1:13" x14ac:dyDescent="0.3">
      <c r="A5" s="33" t="s">
        <v>2</v>
      </c>
      <c r="B5" s="34">
        <v>102.77647121596</v>
      </c>
      <c r="C5" s="34">
        <v>87.118400767191801</v>
      </c>
      <c r="D5" s="34">
        <v>32.528177293268399</v>
      </c>
      <c r="E5" s="34">
        <v>17.6268334824349</v>
      </c>
      <c r="F5" s="34">
        <v>15.658070448767999</v>
      </c>
      <c r="G5" s="34">
        <v>137.89903557882801</v>
      </c>
      <c r="H5" s="34">
        <v>17.602605956770599</v>
      </c>
      <c r="I5" s="34">
        <v>20.300672970669002</v>
      </c>
      <c r="J5" s="34">
        <v>0.62087888422666504</v>
      </c>
      <c r="K5" s="34">
        <v>240.67550679478799</v>
      </c>
      <c r="L5" s="34">
        <v>0.38116095233193997</v>
      </c>
      <c r="M5" s="34">
        <v>241.05666774712</v>
      </c>
    </row>
    <row r="6" spans="1:13" x14ac:dyDescent="0.3">
      <c r="A6" s="30" t="s">
        <v>3</v>
      </c>
      <c r="B6" s="31">
        <v>120.829991401005</v>
      </c>
      <c r="C6" s="31">
        <v>99.034136121409006</v>
      </c>
      <c r="D6" s="31">
        <v>13.2926115521471</v>
      </c>
      <c r="E6" s="31">
        <v>23.422222479004802</v>
      </c>
      <c r="F6" s="31">
        <v>21.795855279596299</v>
      </c>
      <c r="G6" s="31">
        <v>142.83153233201301</v>
      </c>
      <c r="H6" s="31">
        <v>17.125462066310401</v>
      </c>
      <c r="I6" s="31">
        <v>38.515544074534503</v>
      </c>
      <c r="J6" s="31">
        <v>2.1780278789752399</v>
      </c>
      <c r="K6" s="31">
        <v>263.66152373301901</v>
      </c>
      <c r="L6" s="31">
        <v>3.93446448310887</v>
      </c>
      <c r="M6" s="31">
        <v>267.59598821612701</v>
      </c>
    </row>
    <row r="7" spans="1:13" x14ac:dyDescent="0.3">
      <c r="A7" s="33" t="s">
        <v>4</v>
      </c>
      <c r="B7" s="34">
        <v>385.19450264985602</v>
      </c>
      <c r="C7" s="34">
        <v>326.26614788671202</v>
      </c>
      <c r="D7" s="34">
        <v>69.096151807281601</v>
      </c>
      <c r="E7" s="34">
        <v>117.342480686249</v>
      </c>
      <c r="F7" s="34">
        <v>58.928354763143503</v>
      </c>
      <c r="G7" s="34">
        <v>338.42014384399698</v>
      </c>
      <c r="H7" s="34">
        <v>81.971121851541398</v>
      </c>
      <c r="I7" s="34">
        <v>71.181788180574202</v>
      </c>
      <c r="J7" s="34">
        <v>0.777295686209585</v>
      </c>
      <c r="K7" s="34">
        <v>723.61464649385198</v>
      </c>
      <c r="L7" s="34">
        <v>37.529542246953397</v>
      </c>
      <c r="M7" s="34">
        <v>761.14418874080604</v>
      </c>
    </row>
    <row r="8" spans="1:13" x14ac:dyDescent="0.3">
      <c r="A8" s="30" t="s">
        <v>5</v>
      </c>
      <c r="B8" s="31">
        <v>997.24741159897405</v>
      </c>
      <c r="C8" s="31">
        <v>871.07565569298197</v>
      </c>
      <c r="D8" s="31">
        <v>160.7194284288</v>
      </c>
      <c r="E8" s="31">
        <v>417.40750684055803</v>
      </c>
      <c r="F8" s="31">
        <v>126.171755905992</v>
      </c>
      <c r="G8" s="31">
        <v>678.94551256676198</v>
      </c>
      <c r="H8" s="31">
        <v>262.30976747235599</v>
      </c>
      <c r="I8" s="31">
        <v>159.15099361773599</v>
      </c>
      <c r="J8" s="31">
        <v>3.9982830903590698</v>
      </c>
      <c r="K8" s="31">
        <v>1676.1929241657399</v>
      </c>
      <c r="L8" s="31">
        <v>71.933443989831304</v>
      </c>
      <c r="M8" s="31">
        <v>1748.1263681555699</v>
      </c>
    </row>
    <row r="9" spans="1:13" x14ac:dyDescent="0.3">
      <c r="A9" s="33" t="s">
        <v>6</v>
      </c>
      <c r="B9" s="34">
        <v>1657.12930186163</v>
      </c>
      <c r="C9" s="34">
        <v>1341.99474492847</v>
      </c>
      <c r="D9" s="34">
        <v>178.045670182831</v>
      </c>
      <c r="E9" s="34">
        <v>533.33423986570199</v>
      </c>
      <c r="F9" s="34">
        <v>315.13455693316598</v>
      </c>
      <c r="G9" s="34">
        <v>1207.1591141757201</v>
      </c>
      <c r="H9" s="34">
        <v>457.26810981149998</v>
      </c>
      <c r="I9" s="34">
        <v>216.922326578248</v>
      </c>
      <c r="J9" s="34">
        <v>7.5965057897652803</v>
      </c>
      <c r="K9" s="34">
        <v>2864.2884160373501</v>
      </c>
      <c r="L9" s="34">
        <v>66.385262108863799</v>
      </c>
      <c r="M9" s="34">
        <v>2930.67367814622</v>
      </c>
    </row>
    <row r="10" spans="1:13" x14ac:dyDescent="0.3">
      <c r="A10" s="30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x14ac:dyDescent="0.3">
      <c r="A11" s="33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3">
      <c r="A12" s="30" t="s">
        <v>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x14ac:dyDescent="0.3">
      <c r="A13" s="33" t="s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3">
      <c r="A14" s="30" t="s">
        <v>11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5" thickBot="1" x14ac:dyDescent="0.35">
      <c r="A15" s="102" t="s">
        <v>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5" thickTop="1" x14ac:dyDescent="0.3">
      <c r="A16" s="36" t="s">
        <v>13</v>
      </c>
      <c r="B16" s="37">
        <v>3356.8331947096799</v>
      </c>
      <c r="C16" s="37">
        <v>2803.5555360977901</v>
      </c>
      <c r="D16" s="37">
        <v>459.95868689337999</v>
      </c>
      <c r="E16" s="37">
        <v>1135.0859464149401</v>
      </c>
      <c r="F16" s="37">
        <v>553.27765861189005</v>
      </c>
      <c r="G16" s="37">
        <v>2623.6032259941499</v>
      </c>
      <c r="H16" s="37">
        <v>855.97491510604902</v>
      </c>
      <c r="I16" s="37">
        <v>523.35970676309</v>
      </c>
      <c r="J16" s="37">
        <v>15.434414017045301</v>
      </c>
      <c r="K16" s="37">
        <v>5980.4364207038298</v>
      </c>
      <c r="L16" s="37">
        <v>194.51249806472501</v>
      </c>
      <c r="M16" s="37">
        <v>6174.9489187685604</v>
      </c>
    </row>
    <row r="17" spans="1:13" x14ac:dyDescent="0.3">
      <c r="A17" s="7"/>
      <c r="B17" s="8"/>
      <c r="C17" s="8"/>
      <c r="D17" s="8"/>
      <c r="E17" s="8"/>
      <c r="F17" s="8"/>
      <c r="G17" s="8"/>
      <c r="H17" s="8"/>
      <c r="I17" s="8"/>
      <c r="J17" s="8"/>
      <c r="K17" s="5"/>
    </row>
    <row r="18" spans="1:13" ht="14.4" customHeight="1" x14ac:dyDescent="0.3">
      <c r="A18" s="26">
        <v>2022</v>
      </c>
      <c r="B18" s="114" t="str">
        <f>B2</f>
        <v>Χώρες ΕΕ-27</v>
      </c>
      <c r="C18" s="113" t="str">
        <f>C2</f>
        <v>Χώρες 
Ζώνης Ευρώ</v>
      </c>
      <c r="D18" s="113" t="s">
        <v>68</v>
      </c>
      <c r="E18" s="113"/>
      <c r="F18" s="113" t="s">
        <v>69</v>
      </c>
      <c r="G18" s="113" t="s">
        <v>70</v>
      </c>
      <c r="H18" s="113" t="s">
        <v>68</v>
      </c>
      <c r="I18" s="113"/>
      <c r="J18" s="113"/>
      <c r="K18" s="113" t="s">
        <v>71</v>
      </c>
      <c r="L18" s="113" t="str">
        <f>L2</f>
        <v>Κρουαζιέρες</v>
      </c>
      <c r="M18" s="113" t="str">
        <f>M2</f>
        <v>Σύνολο</v>
      </c>
    </row>
    <row r="19" spans="1:13" x14ac:dyDescent="0.3">
      <c r="A19" s="26"/>
      <c r="B19" s="115"/>
      <c r="C19" s="113"/>
      <c r="D19" s="51" t="s">
        <v>72</v>
      </c>
      <c r="E19" s="51" t="s">
        <v>73</v>
      </c>
      <c r="F19" s="113"/>
      <c r="G19" s="113"/>
      <c r="H19" s="51" t="s">
        <v>74</v>
      </c>
      <c r="I19" s="51" t="s">
        <v>75</v>
      </c>
      <c r="J19" s="51" t="s">
        <v>76</v>
      </c>
      <c r="K19" s="113"/>
      <c r="L19" s="113"/>
      <c r="M19" s="113"/>
    </row>
    <row r="20" spans="1:13" x14ac:dyDescent="0.3">
      <c r="A20" s="30" t="s">
        <v>1</v>
      </c>
      <c r="B20" s="31">
        <v>76.891769390412904</v>
      </c>
      <c r="C20" s="31">
        <v>61.489973880410297</v>
      </c>
      <c r="D20" s="31">
        <v>4.4914499889586796</v>
      </c>
      <c r="E20" s="31">
        <v>19.663736473829399</v>
      </c>
      <c r="F20" s="31">
        <v>15.4017955100027</v>
      </c>
      <c r="G20" s="31">
        <v>53.374719394510997</v>
      </c>
      <c r="H20" s="31">
        <v>13.633030088799501</v>
      </c>
      <c r="I20" s="31">
        <v>7.3767650174007597</v>
      </c>
      <c r="J20" s="31">
        <v>1.1867364171608199</v>
      </c>
      <c r="K20" s="31">
        <v>130.26648878492401</v>
      </c>
      <c r="L20" s="31">
        <v>0.18098875384711299</v>
      </c>
      <c r="M20" s="31">
        <v>130.44999999999999</v>
      </c>
    </row>
    <row r="21" spans="1:13" x14ac:dyDescent="0.3">
      <c r="A21" s="33" t="s">
        <v>2</v>
      </c>
      <c r="B21" s="34">
        <v>77.540313117723599</v>
      </c>
      <c r="C21" s="34">
        <v>60.961535983032697</v>
      </c>
      <c r="D21" s="34">
        <v>8.6062662436850292</v>
      </c>
      <c r="E21" s="34">
        <v>19.3248896440797</v>
      </c>
      <c r="F21" s="34">
        <v>16.578777134690998</v>
      </c>
      <c r="G21" s="34">
        <v>55.488113925018297</v>
      </c>
      <c r="H21" s="34">
        <v>11.1310957211718</v>
      </c>
      <c r="I21" s="34">
        <v>7.8394469599823502</v>
      </c>
      <c r="J21" s="34">
        <v>3.1449143199863601</v>
      </c>
      <c r="K21" s="34">
        <v>133.02842704274201</v>
      </c>
      <c r="L21" s="34">
        <v>0.25410730155462702</v>
      </c>
      <c r="M21" s="34">
        <v>133.28253434429701</v>
      </c>
    </row>
    <row r="22" spans="1:13" x14ac:dyDescent="0.3">
      <c r="A22" s="30" t="s">
        <v>3</v>
      </c>
      <c r="B22" s="31">
        <v>87.396000259980994</v>
      </c>
      <c r="C22" s="31">
        <v>74.132791290328498</v>
      </c>
      <c r="D22" s="31">
        <v>11.3473001329873</v>
      </c>
      <c r="E22" s="31">
        <v>26.611182788907701</v>
      </c>
      <c r="F22" s="31">
        <v>13.263208969652499</v>
      </c>
      <c r="G22" s="31">
        <v>93.714893791313003</v>
      </c>
      <c r="H22" s="31">
        <v>15.6636258782874</v>
      </c>
      <c r="I22" s="31">
        <v>18.530038224189902</v>
      </c>
      <c r="J22" s="31">
        <v>1.6369037295615101</v>
      </c>
      <c r="K22" s="31">
        <v>181.110894051294</v>
      </c>
      <c r="L22" s="31">
        <v>2.6229763220725801</v>
      </c>
      <c r="M22" s="31">
        <v>183.73387037336701</v>
      </c>
    </row>
    <row r="23" spans="1:13" x14ac:dyDescent="0.3">
      <c r="A23" s="33" t="s">
        <v>4</v>
      </c>
      <c r="B23" s="34">
        <v>342.43284629795198</v>
      </c>
      <c r="C23" s="34">
        <v>311.76894282091001</v>
      </c>
      <c r="D23" s="34">
        <v>68.539618263902199</v>
      </c>
      <c r="E23" s="34">
        <v>115.13349613071</v>
      </c>
      <c r="F23" s="34">
        <v>30.663903477042599</v>
      </c>
      <c r="G23" s="34">
        <v>265.63754697468801</v>
      </c>
      <c r="H23" s="34">
        <v>75.602008284452907</v>
      </c>
      <c r="I23" s="34">
        <v>37.5146785460066</v>
      </c>
      <c r="J23" s="34">
        <v>1.5112593152089</v>
      </c>
      <c r="K23" s="34">
        <v>608.07039327264101</v>
      </c>
      <c r="L23" s="34">
        <v>26.806815890681001</v>
      </c>
      <c r="M23" s="34">
        <v>634.87720916332205</v>
      </c>
    </row>
    <row r="24" spans="1:13" x14ac:dyDescent="0.3">
      <c r="A24" s="30" t="s">
        <v>5</v>
      </c>
      <c r="B24" s="31">
        <v>814.60604194181099</v>
      </c>
      <c r="C24" s="31">
        <v>720.88367640780996</v>
      </c>
      <c r="D24" s="31">
        <v>112.790682226808</v>
      </c>
      <c r="E24" s="31">
        <v>322.99728121498703</v>
      </c>
      <c r="F24" s="31">
        <v>93.722365534001199</v>
      </c>
      <c r="G24" s="31">
        <v>534.67360953294894</v>
      </c>
      <c r="H24" s="31">
        <v>254.75389735512601</v>
      </c>
      <c r="I24" s="31">
        <v>107.428907970471</v>
      </c>
      <c r="J24" s="31">
        <v>0.59233732376509496</v>
      </c>
      <c r="K24" s="31">
        <v>1349.2796514747599</v>
      </c>
      <c r="L24" s="31">
        <v>51.381031421308101</v>
      </c>
      <c r="M24" s="31">
        <v>1400.6606828960701</v>
      </c>
    </row>
    <row r="25" spans="1:13" x14ac:dyDescent="0.3">
      <c r="A25" s="33" t="s">
        <v>6</v>
      </c>
      <c r="B25" s="34">
        <v>1465.0075911373399</v>
      </c>
      <c r="C25" s="34">
        <v>1163.1866694774401</v>
      </c>
      <c r="D25" s="34">
        <v>144.94171416398899</v>
      </c>
      <c r="E25" s="34">
        <v>531.02763147920905</v>
      </c>
      <c r="F25" s="34">
        <v>301.820921659899</v>
      </c>
      <c r="G25" s="34">
        <v>985.79176593948398</v>
      </c>
      <c r="H25" s="34">
        <v>424.93929242749698</v>
      </c>
      <c r="I25" s="34">
        <v>160.34665870102401</v>
      </c>
      <c r="J25" s="34">
        <v>6.5616355709938698</v>
      </c>
      <c r="K25" s="34">
        <v>2450.7993570768199</v>
      </c>
      <c r="L25" s="34">
        <v>49.174268228788002</v>
      </c>
      <c r="M25" s="34">
        <v>2499.9736253056099</v>
      </c>
    </row>
    <row r="26" spans="1:13" x14ac:dyDescent="0.3">
      <c r="A26" s="30" t="s">
        <v>7</v>
      </c>
      <c r="B26" s="31">
        <v>2125.0559044147999</v>
      </c>
      <c r="C26" s="31">
        <v>1579.6927609471099</v>
      </c>
      <c r="D26" s="31">
        <v>280.97154508567502</v>
      </c>
      <c r="E26" s="31">
        <v>550.64001832045597</v>
      </c>
      <c r="F26" s="31">
        <v>545.36314346769302</v>
      </c>
      <c r="G26" s="31">
        <v>1542.5874124232801</v>
      </c>
      <c r="H26" s="31">
        <v>685.77306182087295</v>
      </c>
      <c r="I26" s="31">
        <v>229.43793800407701</v>
      </c>
      <c r="J26" s="31">
        <v>2.7087974877585999</v>
      </c>
      <c r="K26" s="31">
        <v>3667.64331683809</v>
      </c>
      <c r="L26" s="31">
        <v>55.4853711426668</v>
      </c>
      <c r="M26" s="31">
        <v>3723.1286879807499</v>
      </c>
    </row>
    <row r="27" spans="1:13" x14ac:dyDescent="0.3">
      <c r="A27" s="33" t="s">
        <v>8</v>
      </c>
      <c r="B27" s="34">
        <v>2457.0387901377899</v>
      </c>
      <c r="C27" s="34">
        <v>1907.6922728259599</v>
      </c>
      <c r="D27" s="34">
        <v>369.32831887388301</v>
      </c>
      <c r="E27" s="34">
        <v>644.59979211573204</v>
      </c>
      <c r="F27" s="34">
        <v>549.34651731183305</v>
      </c>
      <c r="G27" s="34">
        <v>1523.83307508594</v>
      </c>
      <c r="H27" s="34">
        <v>800.32043050503296</v>
      </c>
      <c r="I27" s="34">
        <v>154.835915634374</v>
      </c>
      <c r="J27" s="34">
        <v>3.4571543098055302</v>
      </c>
      <c r="K27" s="34">
        <v>3980.8718652237299</v>
      </c>
      <c r="L27" s="34">
        <v>62.045976573798697</v>
      </c>
      <c r="M27" s="34">
        <v>4042.9178417975299</v>
      </c>
    </row>
    <row r="28" spans="1:13" x14ac:dyDescent="0.3">
      <c r="A28" s="30" t="s">
        <v>9</v>
      </c>
      <c r="B28" s="31">
        <v>1553.9018013612199</v>
      </c>
      <c r="C28" s="31">
        <v>1219.44584311432</v>
      </c>
      <c r="D28" s="31">
        <v>170.89765715012101</v>
      </c>
      <c r="E28" s="31">
        <v>518.01188496608097</v>
      </c>
      <c r="F28" s="31">
        <v>334.45595824689798</v>
      </c>
      <c r="G28" s="31">
        <v>1245.4771107935901</v>
      </c>
      <c r="H28" s="31">
        <v>589.79428494676199</v>
      </c>
      <c r="I28" s="31">
        <v>200.27150818801999</v>
      </c>
      <c r="J28" s="31">
        <v>10.4819640641217</v>
      </c>
      <c r="K28" s="31">
        <v>2799.3789121548102</v>
      </c>
      <c r="L28" s="31">
        <v>55.977154273084899</v>
      </c>
      <c r="M28" s="31">
        <v>2855.3560664278898</v>
      </c>
    </row>
    <row r="29" spans="1:13" x14ac:dyDescent="0.3">
      <c r="A29" s="33" t="s">
        <v>10</v>
      </c>
      <c r="B29" s="34">
        <v>827.16638332699097</v>
      </c>
      <c r="C29" s="34">
        <v>736.80152298806695</v>
      </c>
      <c r="D29" s="34">
        <v>84.714673643255594</v>
      </c>
      <c r="E29" s="34">
        <v>369.75598638709999</v>
      </c>
      <c r="F29" s="34">
        <v>90.364860338924302</v>
      </c>
      <c r="G29" s="34">
        <v>627.25736995621605</v>
      </c>
      <c r="H29" s="34">
        <v>256.66309970796601</v>
      </c>
      <c r="I29" s="34">
        <v>133.67653113618599</v>
      </c>
      <c r="J29" s="34">
        <v>3.2534738941320702</v>
      </c>
      <c r="K29" s="34">
        <v>1454.4237532832101</v>
      </c>
      <c r="L29" s="34">
        <v>55.973718780843001</v>
      </c>
      <c r="M29" s="34">
        <v>1510.3974720640499</v>
      </c>
    </row>
    <row r="30" spans="1:13" x14ac:dyDescent="0.3">
      <c r="A30" s="30" t="s">
        <v>11</v>
      </c>
      <c r="B30" s="31">
        <v>127.354217185509</v>
      </c>
      <c r="C30" s="31">
        <v>94.053864230272595</v>
      </c>
      <c r="D30" s="31">
        <v>9.0993766144008905</v>
      </c>
      <c r="E30" s="31">
        <v>22.003928210621002</v>
      </c>
      <c r="F30" s="31">
        <v>33.3003529552361</v>
      </c>
      <c r="G30" s="31">
        <v>162.191519628474</v>
      </c>
      <c r="H30" s="31">
        <v>21.570817540472699</v>
      </c>
      <c r="I30" s="31">
        <v>38.077048041271901</v>
      </c>
      <c r="J30" s="31">
        <v>0.44677728843070103</v>
      </c>
      <c r="K30" s="31">
        <v>289.54573681398301</v>
      </c>
      <c r="L30" s="31">
        <v>24.423076128999998</v>
      </c>
      <c r="M30" s="31">
        <v>313.96881294298299</v>
      </c>
    </row>
    <row r="31" spans="1:13" x14ac:dyDescent="0.3">
      <c r="A31" s="33" t="s">
        <v>12</v>
      </c>
      <c r="B31" s="34">
        <v>88.181425039273606</v>
      </c>
      <c r="C31" s="34">
        <v>73.728537949217596</v>
      </c>
      <c r="D31" s="34">
        <v>6.8753374178642401</v>
      </c>
      <c r="E31" s="34">
        <v>21.8225518537052</v>
      </c>
      <c r="F31" s="34">
        <v>14.452887090056</v>
      </c>
      <c r="G31" s="34">
        <v>152.85458995398801</v>
      </c>
      <c r="H31" s="34">
        <v>22.051595530285599</v>
      </c>
      <c r="I31" s="34">
        <v>40.735059578519099</v>
      </c>
      <c r="J31" s="34">
        <v>0.843768458272254</v>
      </c>
      <c r="K31" s="34">
        <v>241.036014993262</v>
      </c>
      <c r="L31" s="34">
        <v>6.0720105000000002</v>
      </c>
      <c r="M31" s="34">
        <v>247.10802549326201</v>
      </c>
    </row>
    <row r="32" spans="1:13" ht="15" thickBot="1" x14ac:dyDescent="0.35">
      <c r="A32" s="104" t="s">
        <v>0</v>
      </c>
      <c r="B32" s="105">
        <v>9977.7405503815098</v>
      </c>
      <c r="C32" s="105">
        <v>8019.6393522032904</v>
      </c>
      <c r="D32" s="105">
        <v>1268.0242633958501</v>
      </c>
      <c r="E32" s="105">
        <v>3255.1505280831502</v>
      </c>
      <c r="F32" s="105">
        <v>1958.1011981782301</v>
      </c>
      <c r="G32" s="105">
        <v>7245.9442126136801</v>
      </c>
      <c r="H32" s="105">
        <v>3123.4357672666802</v>
      </c>
      <c r="I32" s="105">
        <v>1195.7090764550501</v>
      </c>
      <c r="J32" s="105">
        <v>41.297258912223697</v>
      </c>
      <c r="K32" s="105">
        <v>17223.684762995199</v>
      </c>
      <c r="L32" s="105">
        <v>407.58659119634399</v>
      </c>
      <c r="M32" s="105">
        <v>17631.2713541915</v>
      </c>
    </row>
    <row r="33" spans="1:13" ht="15" thickTop="1" x14ac:dyDescent="0.3">
      <c r="A33" s="41" t="s">
        <v>13</v>
      </c>
      <c r="B33" s="42">
        <v>2863.8745621452199</v>
      </c>
      <c r="C33" s="42">
        <v>2392.42358985993</v>
      </c>
      <c r="D33" s="42">
        <v>350.71703102033001</v>
      </c>
      <c r="E33" s="42">
        <v>1034.7582177317199</v>
      </c>
      <c r="F33" s="42">
        <v>471.45097228528903</v>
      </c>
      <c r="G33" s="42">
        <v>1988.6806495579599</v>
      </c>
      <c r="H33" s="42">
        <v>795.72294975533498</v>
      </c>
      <c r="I33" s="42">
        <v>339.03649541907498</v>
      </c>
      <c r="J33" s="42">
        <v>14.6337866766766</v>
      </c>
      <c r="K33" s="42">
        <v>4852.5552117031802</v>
      </c>
      <c r="L33" s="42">
        <v>130.420187918251</v>
      </c>
      <c r="M33" s="42">
        <v>4982.9753996214304</v>
      </c>
    </row>
    <row r="34" spans="1:13" x14ac:dyDescent="0.3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3" ht="14.4" customHeight="1" x14ac:dyDescent="0.3">
      <c r="A35" s="26">
        <v>2019</v>
      </c>
      <c r="B35" s="113" t="str">
        <f>B2</f>
        <v>Χώρες ΕΕ-27</v>
      </c>
      <c r="C35" s="113" t="str">
        <f>C2</f>
        <v>Χώρες 
Ζώνης Ευρώ</v>
      </c>
      <c r="D35" s="113" t="s">
        <v>68</v>
      </c>
      <c r="E35" s="113"/>
      <c r="F35" s="113" t="s">
        <v>69</v>
      </c>
      <c r="G35" s="113" t="s">
        <v>70</v>
      </c>
      <c r="H35" s="113" t="s">
        <v>68</v>
      </c>
      <c r="I35" s="113"/>
      <c r="J35" s="113"/>
      <c r="K35" s="113" t="s">
        <v>71</v>
      </c>
      <c r="L35" s="113" t="str">
        <f>L2</f>
        <v>Κρουαζιέρες</v>
      </c>
      <c r="M35" s="113" t="str">
        <f>M2</f>
        <v>Σύνολο</v>
      </c>
    </row>
    <row r="36" spans="1:13" ht="14.4" customHeight="1" x14ac:dyDescent="0.3">
      <c r="A36" s="26"/>
      <c r="B36" s="113"/>
      <c r="C36" s="113"/>
      <c r="D36" s="51" t="s">
        <v>72</v>
      </c>
      <c r="E36" s="51" t="s">
        <v>73</v>
      </c>
      <c r="F36" s="113"/>
      <c r="G36" s="113"/>
      <c r="H36" s="51" t="s">
        <v>74</v>
      </c>
      <c r="I36" s="51" t="s">
        <v>75</v>
      </c>
      <c r="J36" s="51" t="s">
        <v>76</v>
      </c>
      <c r="K36" s="113"/>
      <c r="L36" s="113"/>
      <c r="M36" s="113"/>
    </row>
    <row r="37" spans="1:13" x14ac:dyDescent="0.3">
      <c r="A37" s="30" t="s">
        <v>1</v>
      </c>
      <c r="B37" s="31">
        <v>106.04902300000001</v>
      </c>
      <c r="C37" s="31">
        <v>75.512636999999998</v>
      </c>
      <c r="D37" s="31">
        <v>7.9639519999999999</v>
      </c>
      <c r="E37" s="31">
        <v>24.604624000000001</v>
      </c>
      <c r="F37" s="31">
        <v>30.536386</v>
      </c>
      <c r="G37" s="31">
        <v>123.70293196</v>
      </c>
      <c r="H37" s="31">
        <v>17.084792</v>
      </c>
      <c r="I37" s="31">
        <v>14.510467999999999</v>
      </c>
      <c r="J37" s="31">
        <v>8.4515650000000004</v>
      </c>
      <c r="K37" s="31">
        <v>229.75195496000001</v>
      </c>
      <c r="L37" s="31">
        <v>0.62809851302643804</v>
      </c>
      <c r="M37" s="31">
        <v>230.38005347302601</v>
      </c>
    </row>
    <row r="38" spans="1:13" x14ac:dyDescent="0.3">
      <c r="A38" s="33" t="s">
        <v>2</v>
      </c>
      <c r="B38" s="34">
        <v>92.528227000000001</v>
      </c>
      <c r="C38" s="34">
        <v>70.401644000000005</v>
      </c>
      <c r="D38" s="34">
        <v>7.9450229999999999</v>
      </c>
      <c r="E38" s="34">
        <v>22.445347000000002</v>
      </c>
      <c r="F38" s="34">
        <v>22.126583</v>
      </c>
      <c r="G38" s="34">
        <v>104.80319093</v>
      </c>
      <c r="H38" s="34">
        <v>24.124321999999999</v>
      </c>
      <c r="I38" s="34">
        <v>15.126588</v>
      </c>
      <c r="J38" s="34">
        <v>2.859496</v>
      </c>
      <c r="K38" s="34">
        <v>197.33141792999999</v>
      </c>
      <c r="L38" s="34">
        <v>1.1264634473158599</v>
      </c>
      <c r="M38" s="34">
        <v>198.457881377316</v>
      </c>
    </row>
    <row r="39" spans="1:13" x14ac:dyDescent="0.3">
      <c r="A39" s="30" t="s">
        <v>3</v>
      </c>
      <c r="B39" s="31">
        <v>131.70925800000001</v>
      </c>
      <c r="C39" s="31">
        <v>105.463314</v>
      </c>
      <c r="D39" s="31">
        <v>10.795324000000001</v>
      </c>
      <c r="E39" s="31">
        <v>34.477981999999997</v>
      </c>
      <c r="F39" s="31">
        <v>26.245944000000001</v>
      </c>
      <c r="G39" s="31">
        <v>176.13356664</v>
      </c>
      <c r="H39" s="31">
        <v>30.059625</v>
      </c>
      <c r="I39" s="31">
        <v>43.97146</v>
      </c>
      <c r="J39" s="31">
        <v>4.8990859999999996</v>
      </c>
      <c r="K39" s="31">
        <v>307.84282464</v>
      </c>
      <c r="L39" s="31">
        <v>9.8541753599999993</v>
      </c>
      <c r="M39" s="31">
        <v>317.697</v>
      </c>
    </row>
    <row r="40" spans="1:13" x14ac:dyDescent="0.3">
      <c r="A40" s="33" t="s">
        <v>4</v>
      </c>
      <c r="B40" s="34">
        <v>258.39431999999999</v>
      </c>
      <c r="C40" s="34">
        <v>228.071001</v>
      </c>
      <c r="D40" s="34">
        <v>39.092891000000002</v>
      </c>
      <c r="E40" s="34">
        <v>68.634450999999999</v>
      </c>
      <c r="F40" s="34">
        <v>30.323319000000001</v>
      </c>
      <c r="G40" s="34">
        <v>245.3024748</v>
      </c>
      <c r="H40" s="34">
        <v>41.354560999999997</v>
      </c>
      <c r="I40" s="34">
        <v>39.299312999999998</v>
      </c>
      <c r="J40" s="34">
        <v>4.0587090000000003</v>
      </c>
      <c r="K40" s="34">
        <v>503.69679480000002</v>
      </c>
      <c r="L40" s="34">
        <v>39.758047619999999</v>
      </c>
      <c r="M40" s="34">
        <v>543.45484241999998</v>
      </c>
    </row>
    <row r="41" spans="1:13" x14ac:dyDescent="0.3">
      <c r="A41" s="30" t="s">
        <v>5</v>
      </c>
      <c r="B41" s="31">
        <v>831.43732199999999</v>
      </c>
      <c r="C41" s="31">
        <v>721.18748600000004</v>
      </c>
      <c r="D41" s="31">
        <v>104.539249</v>
      </c>
      <c r="E41" s="31">
        <v>343.87936500000001</v>
      </c>
      <c r="F41" s="31">
        <v>110.249836</v>
      </c>
      <c r="G41" s="31">
        <v>682.83113319999995</v>
      </c>
      <c r="H41" s="31">
        <v>258.60047700000001</v>
      </c>
      <c r="I41" s="31">
        <v>140.51986600000001</v>
      </c>
      <c r="J41" s="31">
        <v>26.084733</v>
      </c>
      <c r="K41" s="31">
        <v>1514.2684552000001</v>
      </c>
      <c r="L41" s="31">
        <v>51.833666675751203</v>
      </c>
      <c r="M41" s="31">
        <v>1566.1021218757501</v>
      </c>
    </row>
    <row r="42" spans="1:13" x14ac:dyDescent="0.3">
      <c r="A42" s="33" t="s">
        <v>6</v>
      </c>
      <c r="B42" s="34">
        <v>1384.265637</v>
      </c>
      <c r="C42" s="34">
        <v>1122.2000820000001</v>
      </c>
      <c r="D42" s="34">
        <v>175.59564800000001</v>
      </c>
      <c r="E42" s="34">
        <v>417.295028</v>
      </c>
      <c r="F42" s="34">
        <v>262.06555500000002</v>
      </c>
      <c r="G42" s="34">
        <v>1107.2520538000001</v>
      </c>
      <c r="H42" s="34">
        <v>374.499258</v>
      </c>
      <c r="I42" s="34">
        <v>143.850064</v>
      </c>
      <c r="J42" s="34">
        <v>65.616924999999995</v>
      </c>
      <c r="K42" s="34">
        <v>2491.5176907999999</v>
      </c>
      <c r="L42" s="34">
        <v>66.122313349831302</v>
      </c>
      <c r="M42" s="34">
        <v>2557.64000414983</v>
      </c>
    </row>
    <row r="43" spans="1:13" x14ac:dyDescent="0.3">
      <c r="A43" s="30" t="s">
        <v>7</v>
      </c>
      <c r="B43" s="31">
        <v>1992.894329</v>
      </c>
      <c r="C43" s="31">
        <v>1527.897849</v>
      </c>
      <c r="D43" s="31">
        <v>209.932523</v>
      </c>
      <c r="E43" s="31">
        <v>544.40677200000005</v>
      </c>
      <c r="F43" s="31">
        <v>464.99648000000002</v>
      </c>
      <c r="G43" s="31">
        <v>1640.5205994999999</v>
      </c>
      <c r="H43" s="31">
        <v>546.72648500000003</v>
      </c>
      <c r="I43" s="31">
        <v>211.44316900000001</v>
      </c>
      <c r="J43" s="31">
        <v>96.625484</v>
      </c>
      <c r="K43" s="31">
        <v>3633.4149284999999</v>
      </c>
      <c r="L43" s="31">
        <v>69.356713928333406</v>
      </c>
      <c r="M43" s="31">
        <v>3702.7716424283299</v>
      </c>
    </row>
    <row r="44" spans="1:13" x14ac:dyDescent="0.3">
      <c r="A44" s="33" t="s">
        <v>8</v>
      </c>
      <c r="B44" s="34">
        <v>2351.6297829999999</v>
      </c>
      <c r="C44" s="34">
        <v>1812.090432</v>
      </c>
      <c r="D44" s="34">
        <v>271.61466899999999</v>
      </c>
      <c r="E44" s="34">
        <v>577.02759100000003</v>
      </c>
      <c r="F44" s="34">
        <v>539.53935100000001</v>
      </c>
      <c r="G44" s="34">
        <v>1675.1808844</v>
      </c>
      <c r="H44" s="34">
        <v>620.35231399999998</v>
      </c>
      <c r="I44" s="34">
        <v>202.51277999999999</v>
      </c>
      <c r="J44" s="34">
        <v>104.012221</v>
      </c>
      <c r="K44" s="34">
        <v>4026.8106674000001</v>
      </c>
      <c r="L44" s="34">
        <v>77.557470717248407</v>
      </c>
      <c r="M44" s="34">
        <v>4104.3681381172501</v>
      </c>
    </row>
    <row r="45" spans="1:13" x14ac:dyDescent="0.3">
      <c r="A45" s="30" t="s">
        <v>9</v>
      </c>
      <c r="B45" s="31">
        <v>1583.3384370000001</v>
      </c>
      <c r="C45" s="31">
        <v>1220.0889870000001</v>
      </c>
      <c r="D45" s="31">
        <v>169.239788</v>
      </c>
      <c r="E45" s="31">
        <v>531.76633700000002</v>
      </c>
      <c r="F45" s="31">
        <v>363.24945000000002</v>
      </c>
      <c r="G45" s="31">
        <v>1236.0565630000001</v>
      </c>
      <c r="H45" s="31">
        <v>454.610724</v>
      </c>
      <c r="I45" s="31">
        <v>199.373009</v>
      </c>
      <c r="J45" s="31">
        <v>60.043520000000001</v>
      </c>
      <c r="K45" s="31">
        <v>2819.395</v>
      </c>
      <c r="L45" s="31">
        <v>66.855000000000004</v>
      </c>
      <c r="M45" s="31">
        <v>2886.25</v>
      </c>
    </row>
    <row r="46" spans="1:13" x14ac:dyDescent="0.3">
      <c r="A46" s="33" t="s">
        <v>10</v>
      </c>
      <c r="B46" s="34">
        <v>734.27964899999995</v>
      </c>
      <c r="C46" s="34">
        <v>629.51656100000002</v>
      </c>
      <c r="D46" s="34">
        <v>79.901555999999999</v>
      </c>
      <c r="E46" s="34">
        <v>334.36129899999997</v>
      </c>
      <c r="F46" s="34">
        <v>104.763088</v>
      </c>
      <c r="G46" s="34">
        <v>647.63934989999996</v>
      </c>
      <c r="H46" s="34">
        <v>151.65201200000001</v>
      </c>
      <c r="I46" s="34">
        <v>127.994013</v>
      </c>
      <c r="J46" s="34">
        <v>47.432974000000002</v>
      </c>
      <c r="K46" s="34">
        <v>1381.9189988999999</v>
      </c>
      <c r="L46" s="34">
        <v>79.962455401204195</v>
      </c>
      <c r="M46" s="34">
        <v>1461.8814543011999</v>
      </c>
    </row>
    <row r="47" spans="1:13" x14ac:dyDescent="0.3">
      <c r="A47" s="30" t="s">
        <v>11</v>
      </c>
      <c r="B47" s="31">
        <v>140.54040000000001</v>
      </c>
      <c r="C47" s="31">
        <v>113.90483999999999</v>
      </c>
      <c r="D47" s="31">
        <v>8.0903620000000007</v>
      </c>
      <c r="E47" s="31">
        <v>32.759202999999999</v>
      </c>
      <c r="F47" s="31">
        <v>26.635560000000002</v>
      </c>
      <c r="G47" s="31">
        <v>146.1125778</v>
      </c>
      <c r="H47" s="31">
        <v>18.489374000000002</v>
      </c>
      <c r="I47" s="31">
        <v>23.847944999999999</v>
      </c>
      <c r="J47" s="31">
        <v>6.7548969999999997</v>
      </c>
      <c r="K47" s="31">
        <v>286.65297779999997</v>
      </c>
      <c r="L47" s="31">
        <v>28.73303074</v>
      </c>
      <c r="M47" s="31">
        <v>315.38600853999998</v>
      </c>
    </row>
    <row r="48" spans="1:13" x14ac:dyDescent="0.3">
      <c r="A48" s="33" t="s">
        <v>12</v>
      </c>
      <c r="B48" s="34">
        <v>123.455692</v>
      </c>
      <c r="C48" s="34">
        <v>105.588919</v>
      </c>
      <c r="D48" s="34">
        <v>4.991822</v>
      </c>
      <c r="E48" s="34">
        <v>26.905182</v>
      </c>
      <c r="F48" s="34">
        <v>17.866772999999998</v>
      </c>
      <c r="G48" s="34">
        <v>162.85730280000001</v>
      </c>
      <c r="H48" s="34">
        <v>26.622208000000001</v>
      </c>
      <c r="I48" s="34">
        <v>26.177554000000001</v>
      </c>
      <c r="J48" s="34">
        <v>6.560759</v>
      </c>
      <c r="K48" s="34">
        <v>286.31299480000001</v>
      </c>
      <c r="L48" s="34">
        <v>8.0960140000000003</v>
      </c>
      <c r="M48" s="34">
        <v>294.40900879999998</v>
      </c>
    </row>
    <row r="49" spans="1:13" ht="15" thickBot="1" x14ac:dyDescent="0.35">
      <c r="A49" s="104" t="s">
        <v>0</v>
      </c>
      <c r="B49" s="105">
        <v>9730.5220769999996</v>
      </c>
      <c r="C49" s="105">
        <v>7731.9237519999997</v>
      </c>
      <c r="D49" s="105">
        <v>1089.7028069999999</v>
      </c>
      <c r="E49" s="105">
        <v>2958.563181</v>
      </c>
      <c r="F49" s="105">
        <v>1998.5983249999999</v>
      </c>
      <c r="G49" s="105">
        <v>7948.3926287300001</v>
      </c>
      <c r="H49" s="105">
        <v>2564.176152</v>
      </c>
      <c r="I49" s="105">
        <v>1188.626229</v>
      </c>
      <c r="J49" s="105">
        <v>433.40036900000001</v>
      </c>
      <c r="K49" s="105">
        <v>17678.91470573</v>
      </c>
      <c r="L49" s="105">
        <v>499.88344975271099</v>
      </c>
      <c r="M49" s="105">
        <v>18178.798155482698</v>
      </c>
    </row>
    <row r="50" spans="1:13" ht="15" thickTop="1" x14ac:dyDescent="0.3">
      <c r="A50" s="41" t="s">
        <v>13</v>
      </c>
      <c r="B50" s="42">
        <v>2804.3837870000002</v>
      </c>
      <c r="C50" s="42">
        <v>2322.8361639999998</v>
      </c>
      <c r="D50" s="42">
        <v>345.93208700000002</v>
      </c>
      <c r="E50" s="42">
        <v>911.33679700000005</v>
      </c>
      <c r="F50" s="42">
        <v>481.54762299999999</v>
      </c>
      <c r="G50" s="42">
        <v>2440.0253513299999</v>
      </c>
      <c r="H50" s="42">
        <v>745.72303499999998</v>
      </c>
      <c r="I50" s="42">
        <v>397.277759</v>
      </c>
      <c r="J50" s="42">
        <v>111.97051399999999</v>
      </c>
      <c r="K50" s="42">
        <v>5244.4091383300001</v>
      </c>
      <c r="L50" s="42">
        <v>169.32276496592499</v>
      </c>
      <c r="M50" s="42">
        <v>5413.7319032959203</v>
      </c>
    </row>
    <row r="51" spans="1:13" x14ac:dyDescent="0.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3" ht="14.4" customHeight="1" x14ac:dyDescent="0.3">
      <c r="A52" s="26" t="s">
        <v>88</v>
      </c>
      <c r="B52" s="113" t="str">
        <f>B2</f>
        <v>Χώρες ΕΕ-27</v>
      </c>
      <c r="C52" s="113" t="str">
        <f t="shared" ref="C52:K53" si="0">C35</f>
        <v>Χώρες 
Ζώνης Ευρώ</v>
      </c>
      <c r="D52" s="113" t="str">
        <f t="shared" si="0"/>
        <v>εκ των οποίων</v>
      </c>
      <c r="E52" s="113">
        <f t="shared" si="0"/>
        <v>0</v>
      </c>
      <c r="F52" s="113" t="str">
        <f t="shared" si="0"/>
        <v>Χώρες εκτός Ζώνης Ευρώ</v>
      </c>
      <c r="G52" s="113" t="str">
        <f t="shared" si="0"/>
        <v>Λοιπές Χώρες</v>
      </c>
      <c r="H52" s="113" t="str">
        <f t="shared" si="0"/>
        <v>εκ των οποίων</v>
      </c>
      <c r="I52" s="113">
        <f t="shared" si="0"/>
        <v>0</v>
      </c>
      <c r="J52" s="113">
        <f t="shared" si="0"/>
        <v>0</v>
      </c>
      <c r="K52" s="113" t="str">
        <f t="shared" si="0"/>
        <v>Σύνολο 
Έρ. Συνόρων</v>
      </c>
      <c r="L52" s="113" t="str">
        <f t="shared" ref="L52:M52" si="1">L35</f>
        <v>Κρουαζιέρες</v>
      </c>
      <c r="M52" s="113" t="str">
        <f t="shared" si="1"/>
        <v>Σύνολο</v>
      </c>
    </row>
    <row r="53" spans="1:13" x14ac:dyDescent="0.3">
      <c r="A53" s="26"/>
      <c r="B53" s="113"/>
      <c r="C53" s="113">
        <f t="shared" si="0"/>
        <v>0</v>
      </c>
      <c r="D53" s="51" t="str">
        <f t="shared" si="0"/>
        <v>Γαλλία</v>
      </c>
      <c r="E53" s="51" t="str">
        <f t="shared" si="0"/>
        <v>Γερμανία</v>
      </c>
      <c r="F53" s="113">
        <f t="shared" si="0"/>
        <v>0</v>
      </c>
      <c r="G53" s="113">
        <f t="shared" si="0"/>
        <v>0</v>
      </c>
      <c r="H53" s="51" t="str">
        <f t="shared" si="0"/>
        <v>Ην. Βασίλειο</v>
      </c>
      <c r="I53" s="51" t="str">
        <f t="shared" si="0"/>
        <v>ΗΠΑ</v>
      </c>
      <c r="J53" s="51" t="str">
        <f t="shared" si="0"/>
        <v>Ρωσία</v>
      </c>
      <c r="K53" s="113">
        <f t="shared" si="0"/>
        <v>0</v>
      </c>
      <c r="L53" s="113">
        <f t="shared" ref="L53:M53" si="2">L36</f>
        <v>0</v>
      </c>
      <c r="M53" s="113">
        <f t="shared" si="2"/>
        <v>0</v>
      </c>
    </row>
    <row r="54" spans="1:13" x14ac:dyDescent="0.3">
      <c r="A54" s="30" t="s">
        <v>1</v>
      </c>
      <c r="B54" s="45">
        <f>IFERROR(B4/B20-1,"")</f>
        <v>0.23655015114863165</v>
      </c>
      <c r="C54" s="45">
        <f t="shared" ref="C54:M54" si="3">IFERROR(C4/C20-1,"")</f>
        <v>0.31319438205656946</v>
      </c>
      <c r="D54" s="45">
        <f t="shared" si="3"/>
        <v>1.6840177367579066</v>
      </c>
      <c r="E54" s="45">
        <f t="shared" si="3"/>
        <v>0.13280649214395379</v>
      </c>
      <c r="F54" s="45">
        <f t="shared" si="3"/>
        <v>-6.9443507418818662E-2</v>
      </c>
      <c r="G54" s="45">
        <f t="shared" si="3"/>
        <v>1.4144000675572013</v>
      </c>
      <c r="H54" s="45">
        <f t="shared" si="3"/>
        <v>0.48268733686928034</v>
      </c>
      <c r="I54" s="45">
        <f t="shared" si="3"/>
        <v>0.10396207643726374</v>
      </c>
      <c r="J54" s="45">
        <f t="shared" si="3"/>
        <v>-0.675224908905949</v>
      </c>
      <c r="K54" s="45">
        <f t="shared" si="3"/>
        <v>0.71915630230507133</v>
      </c>
      <c r="L54" s="45">
        <f t="shared" si="3"/>
        <v>0.50000000000000266</v>
      </c>
      <c r="M54" s="45">
        <f t="shared" si="3"/>
        <v>0.71881899811825245</v>
      </c>
    </row>
    <row r="55" spans="1:13" x14ac:dyDescent="0.3">
      <c r="A55" s="33" t="s">
        <v>2</v>
      </c>
      <c r="B55" s="46">
        <f>IFERROR(B5/B21-1,"")</f>
        <v>0.32545855289392822</v>
      </c>
      <c r="C55" s="46">
        <f t="shared" ref="C55:M55" si="4">IFERROR(C5/C21-1,"")</f>
        <v>0.42907161642776348</v>
      </c>
      <c r="D55" s="46">
        <f t="shared" si="4"/>
        <v>2.7795922612940789</v>
      </c>
      <c r="E55" s="46">
        <f t="shared" si="4"/>
        <v>-8.7868867192471112E-2</v>
      </c>
      <c r="F55" s="46">
        <f t="shared" si="4"/>
        <v>-5.5535259231902279E-2</v>
      </c>
      <c r="G55" s="46">
        <f t="shared" si="4"/>
        <v>1.4851995467925345</v>
      </c>
      <c r="H55" s="46">
        <f t="shared" si="4"/>
        <v>0.58139022408097007</v>
      </c>
      <c r="I55" s="46">
        <f t="shared" si="4"/>
        <v>1.5895542216557974</v>
      </c>
      <c r="J55" s="46">
        <f t="shared" si="4"/>
        <v>-0.80257685232284548</v>
      </c>
      <c r="K55" s="46">
        <f t="shared" si="4"/>
        <v>0.80920358261064762</v>
      </c>
      <c r="L55" s="46">
        <f t="shared" si="4"/>
        <v>0.49999999999999778</v>
      </c>
      <c r="M55" s="46">
        <f t="shared" si="4"/>
        <v>0.80861407635316707</v>
      </c>
    </row>
    <row r="56" spans="1:13" x14ac:dyDescent="0.3">
      <c r="A56" s="30" t="s">
        <v>3</v>
      </c>
      <c r="B56" s="45">
        <f t="shared" ref="B56:M56" si="5">IFERROR(B6/B22-1,"")</f>
        <v>0.38255745161753785</v>
      </c>
      <c r="C56" s="45">
        <f t="shared" si="5"/>
        <v>0.33590189169538509</v>
      </c>
      <c r="D56" s="45">
        <f t="shared" si="5"/>
        <v>0.17143385619145302</v>
      </c>
      <c r="E56" s="45">
        <f t="shared" si="5"/>
        <v>-0.11983534648569427</v>
      </c>
      <c r="F56" s="45">
        <f t="shared" si="5"/>
        <v>0.64333196660531522</v>
      </c>
      <c r="G56" s="45">
        <f t="shared" si="5"/>
        <v>0.52410707149788105</v>
      </c>
      <c r="H56" s="45">
        <f t="shared" si="5"/>
        <v>9.3326806920827288E-2</v>
      </c>
      <c r="I56" s="45">
        <f t="shared" si="5"/>
        <v>1.0785463909218853</v>
      </c>
      <c r="J56" s="45">
        <f t="shared" si="5"/>
        <v>0.33057787067214073</v>
      </c>
      <c r="K56" s="45">
        <f t="shared" si="5"/>
        <v>0.4558015690560564</v>
      </c>
      <c r="L56" s="45">
        <f t="shared" si="5"/>
        <v>0.5</v>
      </c>
      <c r="M56" s="45">
        <f t="shared" si="5"/>
        <v>0.45643254383279008</v>
      </c>
    </row>
    <row r="57" spans="1:13" x14ac:dyDescent="0.3">
      <c r="A57" s="33" t="s">
        <v>4</v>
      </c>
      <c r="B57" s="46">
        <f t="shared" ref="B57:M57" si="6">IFERROR(B7/B23-1,"")</f>
        <v>0.12487603573722872</v>
      </c>
      <c r="C57" s="46">
        <f t="shared" si="6"/>
        <v>4.6499837137818023E-2</v>
      </c>
      <c r="D57" s="46">
        <f t="shared" si="6"/>
        <v>8.1198809896569912E-3</v>
      </c>
      <c r="E57" s="46">
        <f t="shared" si="6"/>
        <v>1.9186289218831476E-2</v>
      </c>
      <c r="F57" s="46">
        <f t="shared" si="6"/>
        <v>0.92174994312977421</v>
      </c>
      <c r="G57" s="46">
        <f t="shared" si="6"/>
        <v>0.27399212836521292</v>
      </c>
      <c r="H57" s="46">
        <f t="shared" si="6"/>
        <v>8.424529601283437E-2</v>
      </c>
      <c r="I57" s="46">
        <f t="shared" si="6"/>
        <v>0.89743830786873247</v>
      </c>
      <c r="J57" s="46">
        <f t="shared" si="6"/>
        <v>-0.48566359301339357</v>
      </c>
      <c r="K57" s="46">
        <f t="shared" si="6"/>
        <v>0.19001789019746651</v>
      </c>
      <c r="L57" s="46">
        <f t="shared" si="6"/>
        <v>0.39999999999999991</v>
      </c>
      <c r="M57" s="46">
        <f t="shared" si="6"/>
        <v>0.19888409562517761</v>
      </c>
    </row>
    <row r="58" spans="1:13" x14ac:dyDescent="0.3">
      <c r="A58" s="30" t="s">
        <v>5</v>
      </c>
      <c r="B58" s="45">
        <f t="shared" ref="B58:M58" si="7">IFERROR(B8/B24-1,"")</f>
        <v>0.2242082187627692</v>
      </c>
      <c r="C58" s="45">
        <f t="shared" si="7"/>
        <v>0.20834426440834974</v>
      </c>
      <c r="D58" s="45">
        <f t="shared" si="7"/>
        <v>0.42493533380366699</v>
      </c>
      <c r="E58" s="45">
        <f t="shared" si="7"/>
        <v>0.29229418052819933</v>
      </c>
      <c r="F58" s="45">
        <f t="shared" si="7"/>
        <v>0.34622888770576976</v>
      </c>
      <c r="G58" s="45">
        <f t="shared" si="7"/>
        <v>0.26983172623731733</v>
      </c>
      <c r="H58" s="45">
        <f t="shared" si="7"/>
        <v>2.9659487825998365E-2</v>
      </c>
      <c r="I58" s="45">
        <f t="shared" si="7"/>
        <v>0.48145407622948055</v>
      </c>
      <c r="J58" s="45">
        <f t="shared" si="7"/>
        <v>5.7500103909452127</v>
      </c>
      <c r="K58" s="45">
        <f t="shared" si="7"/>
        <v>0.24228726219480468</v>
      </c>
      <c r="L58" s="45">
        <f t="shared" si="7"/>
        <v>0.39999999999999925</v>
      </c>
      <c r="M58" s="45">
        <f t="shared" si="7"/>
        <v>0.24807270561851147</v>
      </c>
    </row>
    <row r="59" spans="1:13" x14ac:dyDescent="0.3">
      <c r="A59" s="33" t="s">
        <v>6</v>
      </c>
      <c r="B59" s="46">
        <f t="shared" ref="B59:M59" si="8">IFERROR(B9/B25-1,"")</f>
        <v>0.13114041994494974</v>
      </c>
      <c r="C59" s="46">
        <f t="shared" si="8"/>
        <v>0.15372259684798406</v>
      </c>
      <c r="D59" s="46">
        <f t="shared" si="8"/>
        <v>0.2283949531698497</v>
      </c>
      <c r="E59" s="46">
        <f t="shared" si="8"/>
        <v>4.3436692363214569E-3</v>
      </c>
      <c r="F59" s="46">
        <f t="shared" si="8"/>
        <v>4.411104173974123E-2</v>
      </c>
      <c r="G59" s="46">
        <f t="shared" si="8"/>
        <v>0.22455791971975692</v>
      </c>
      <c r="H59" s="46">
        <f t="shared" si="8"/>
        <v>7.6078672789523072E-2</v>
      </c>
      <c r="I59" s="46">
        <f t="shared" si="8"/>
        <v>0.35283346928178116</v>
      </c>
      <c r="J59" s="46">
        <f t="shared" si="8"/>
        <v>0.15771528418099301</v>
      </c>
      <c r="K59" s="46">
        <f t="shared" si="8"/>
        <v>0.16871599780967683</v>
      </c>
      <c r="L59" s="46">
        <f t="shared" si="8"/>
        <v>0.34999999999999987</v>
      </c>
      <c r="M59" s="46">
        <f t="shared" si="8"/>
        <v>0.17228183868858182</v>
      </c>
    </row>
    <row r="60" spans="1:13" x14ac:dyDescent="0.3">
      <c r="A60" s="30" t="s">
        <v>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x14ac:dyDescent="0.3">
      <c r="A61" s="33" t="s">
        <v>8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x14ac:dyDescent="0.3">
      <c r="A62" s="30" t="s">
        <v>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x14ac:dyDescent="0.3">
      <c r="A63" s="33" t="s">
        <v>10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x14ac:dyDescent="0.3">
      <c r="A64" s="30" t="s">
        <v>11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ht="15" thickBot="1" x14ac:dyDescent="0.35">
      <c r="A65" s="102" t="s">
        <v>12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1:13" ht="15" thickTop="1" x14ac:dyDescent="0.3">
      <c r="A66" s="38" t="s">
        <v>13</v>
      </c>
      <c r="B66" s="47">
        <f>IFERROR(B16/B33-1,"")</f>
        <v>0.17212996654266988</v>
      </c>
      <c r="C66" s="47">
        <f t="shared" ref="C66:M66" si="9">IFERROR(C16/C33-1,"")</f>
        <v>0.17184747215351215</v>
      </c>
      <c r="D66" s="47">
        <f t="shared" si="9"/>
        <v>0.31148089830492887</v>
      </c>
      <c r="E66" s="47">
        <f t="shared" si="9"/>
        <v>9.6957653453719095E-2</v>
      </c>
      <c r="F66" s="47">
        <f t="shared" si="9"/>
        <v>0.17356351166264061</v>
      </c>
      <c r="G66" s="47">
        <f t="shared" si="9"/>
        <v>0.31926824278061905</v>
      </c>
      <c r="H66" s="47">
        <f t="shared" si="9"/>
        <v>7.5719778308819707E-2</v>
      </c>
      <c r="I66" s="47">
        <f t="shared" si="9"/>
        <v>0.54366775799808065</v>
      </c>
      <c r="J66" s="47">
        <f t="shared" si="9"/>
        <v>5.4710879559611403E-2</v>
      </c>
      <c r="K66" s="47">
        <f t="shared" si="9"/>
        <v>0.23243037117444332</v>
      </c>
      <c r="L66" s="47">
        <f t="shared" si="9"/>
        <v>0.49142936511215485</v>
      </c>
      <c r="M66" s="47">
        <f t="shared" si="9"/>
        <v>0.23920919200959467</v>
      </c>
    </row>
    <row r="67" spans="1:13" x14ac:dyDescent="0.3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4.4" customHeight="1" x14ac:dyDescent="0.3">
      <c r="A68" s="26" t="s">
        <v>89</v>
      </c>
      <c r="B68" s="114" t="str">
        <f>B2</f>
        <v>Χώρες ΕΕ-27</v>
      </c>
      <c r="C68" s="113" t="s">
        <v>67</v>
      </c>
      <c r="D68" s="113" t="s">
        <v>68</v>
      </c>
      <c r="E68" s="113">
        <v>0</v>
      </c>
      <c r="F68" s="113" t="str">
        <f>F52</f>
        <v>Χώρες εκτός Ζώνης Ευρώ</v>
      </c>
      <c r="G68" s="113" t="str">
        <f>G52</f>
        <v>Λοιπές Χώρες</v>
      </c>
      <c r="H68" s="113" t="str">
        <f>H52</f>
        <v>εκ των οποίων</v>
      </c>
      <c r="I68" s="113"/>
      <c r="J68" s="113"/>
      <c r="K68" s="113" t="str">
        <f>K52</f>
        <v>Σύνολο 
Έρ. Συνόρων</v>
      </c>
      <c r="L68" s="113" t="str">
        <f t="shared" ref="L68:M68" si="10">L52</f>
        <v>Κρουαζιέρες</v>
      </c>
      <c r="M68" s="113" t="str">
        <f t="shared" si="10"/>
        <v>Σύνολο</v>
      </c>
    </row>
    <row r="69" spans="1:13" ht="14.4" customHeight="1" x14ac:dyDescent="0.3">
      <c r="A69" s="26"/>
      <c r="B69" s="115"/>
      <c r="C69" s="113">
        <v>0</v>
      </c>
      <c r="D69" s="51" t="str">
        <f>D53</f>
        <v>Γαλλία</v>
      </c>
      <c r="E69" s="51" t="str">
        <f>E53</f>
        <v>Γερμανία</v>
      </c>
      <c r="F69" s="113"/>
      <c r="G69" s="113"/>
      <c r="H69" s="51" t="str">
        <f>H53</f>
        <v>Ην. Βασίλειο</v>
      </c>
      <c r="I69" s="51" t="str">
        <f t="shared" ref="I69:J69" si="11">I53</f>
        <v>ΗΠΑ</v>
      </c>
      <c r="J69" s="51" t="str">
        <f t="shared" si="11"/>
        <v>Ρωσία</v>
      </c>
      <c r="K69" s="113"/>
      <c r="L69" s="113"/>
      <c r="M69" s="113"/>
    </row>
    <row r="70" spans="1:13" x14ac:dyDescent="0.3">
      <c r="A70" s="30" t="s">
        <v>1</v>
      </c>
      <c r="B70" s="45">
        <f>IFERROR(B4/B37-1,"")</f>
        <v>-0.1034285241665942</v>
      </c>
      <c r="C70" s="45">
        <f t="shared" ref="C70:M70" si="12">IFERROR(C4/C37-1,"")</f>
        <v>6.9334769126921048E-2</v>
      </c>
      <c r="D70" s="45">
        <f t="shared" si="12"/>
        <v>0.51371221651338428</v>
      </c>
      <c r="E70" s="45">
        <f t="shared" si="12"/>
        <v>-9.4673897989182909E-2</v>
      </c>
      <c r="F70" s="45">
        <f t="shared" si="12"/>
        <v>-0.53065039165929129</v>
      </c>
      <c r="G70" s="45">
        <f t="shared" si="12"/>
        <v>4.175320722086151E-2</v>
      </c>
      <c r="H70" s="45">
        <f t="shared" si="12"/>
        <v>0.18312948005576546</v>
      </c>
      <c r="I70" s="45">
        <f t="shared" si="12"/>
        <v>-0.43877283448063076</v>
      </c>
      <c r="J70" s="45">
        <f t="shared" si="12"/>
        <v>-0.95439632446913292</v>
      </c>
      <c r="K70" s="45">
        <f t="shared" si="12"/>
        <v>-2.5259849420020797E-2</v>
      </c>
      <c r="L70" s="45">
        <f t="shared" si="12"/>
        <v>-0.56776982409566279</v>
      </c>
      <c r="M70" s="45">
        <f t="shared" si="12"/>
        <v>-2.6738925855928075E-2</v>
      </c>
    </row>
    <row r="71" spans="1:13" x14ac:dyDescent="0.3">
      <c r="A71" s="33" t="s">
        <v>2</v>
      </c>
      <c r="B71" s="46">
        <f>IFERROR(B5/B38-1,"")</f>
        <v>0.11075803080026603</v>
      </c>
      <c r="C71" s="46">
        <f t="shared" ref="C71:M71" si="13">IFERROR(C5/C38-1,"")</f>
        <v>0.2374483863926784</v>
      </c>
      <c r="D71" s="46">
        <f t="shared" si="13"/>
        <v>3.0941577253166415</v>
      </c>
      <c r="E71" s="46">
        <f t="shared" si="13"/>
        <v>-0.21467761302888755</v>
      </c>
      <c r="F71" s="46">
        <f t="shared" si="13"/>
        <v>-0.29234123277109714</v>
      </c>
      <c r="G71" s="46">
        <f t="shared" si="13"/>
        <v>0.31579042923352718</v>
      </c>
      <c r="H71" s="46">
        <f t="shared" si="13"/>
        <v>-0.27033779615565567</v>
      </c>
      <c r="I71" s="46">
        <f t="shared" si="13"/>
        <v>0.34205234985371469</v>
      </c>
      <c r="J71" s="46">
        <f t="shared" si="13"/>
        <v>-0.7828712177856989</v>
      </c>
      <c r="K71" s="46">
        <f t="shared" si="13"/>
        <v>0.21965123100754069</v>
      </c>
      <c r="L71" s="46">
        <f t="shared" si="13"/>
        <v>-0.66163042996186761</v>
      </c>
      <c r="M71" s="46">
        <f t="shared" si="13"/>
        <v>0.21464900297314715</v>
      </c>
    </row>
    <row r="72" spans="1:13" x14ac:dyDescent="0.3">
      <c r="A72" s="30" t="s">
        <v>3</v>
      </c>
      <c r="B72" s="45">
        <f t="shared" ref="B72:M72" si="14">IFERROR(B6/B39-1,"")</f>
        <v>-8.2600621734540525E-2</v>
      </c>
      <c r="C72" s="45">
        <f t="shared" si="14"/>
        <v>-6.0961273022304141E-2</v>
      </c>
      <c r="D72" s="45">
        <f t="shared" si="14"/>
        <v>0.23133048643533982</v>
      </c>
      <c r="E72" s="45">
        <f t="shared" si="14"/>
        <v>-0.32066144477351366</v>
      </c>
      <c r="F72" s="45">
        <f t="shared" si="14"/>
        <v>-0.16955338776931406</v>
      </c>
      <c r="G72" s="45">
        <f t="shared" si="14"/>
        <v>-0.18907261655612262</v>
      </c>
      <c r="H72" s="45">
        <f t="shared" si="14"/>
        <v>-0.43028357584931942</v>
      </c>
      <c r="I72" s="45">
        <f t="shared" si="14"/>
        <v>-0.1240785710882808</v>
      </c>
      <c r="J72" s="45">
        <f t="shared" si="14"/>
        <v>-0.5554215870112833</v>
      </c>
      <c r="K72" s="45">
        <f t="shared" si="14"/>
        <v>-0.14351902130136651</v>
      </c>
      <c r="L72" s="45">
        <f t="shared" si="14"/>
        <v>-0.60073122921278421</v>
      </c>
      <c r="M72" s="45">
        <f t="shared" si="14"/>
        <v>-0.15770061342685948</v>
      </c>
    </row>
    <row r="73" spans="1:13" x14ac:dyDescent="0.3">
      <c r="A73" s="33" t="s">
        <v>4</v>
      </c>
      <c r="B73" s="46">
        <f t="shared" ref="B73:M73" si="15">IFERROR(B7/B40-1,"")</f>
        <v>0.49072356795558059</v>
      </c>
      <c r="C73" s="46">
        <f t="shared" si="15"/>
        <v>0.43054639325545829</v>
      </c>
      <c r="D73" s="46">
        <f t="shared" si="15"/>
        <v>0.76748636490664235</v>
      </c>
      <c r="E73" s="46">
        <f t="shared" si="15"/>
        <v>0.70967318856020301</v>
      </c>
      <c r="F73" s="46">
        <f t="shared" si="15"/>
        <v>0.94333459220422089</v>
      </c>
      <c r="G73" s="46">
        <f t="shared" si="15"/>
        <v>0.37960346351954932</v>
      </c>
      <c r="H73" s="46">
        <f t="shared" si="15"/>
        <v>0.98215432274910142</v>
      </c>
      <c r="I73" s="46">
        <f t="shared" si="15"/>
        <v>0.81127309224398414</v>
      </c>
      <c r="J73" s="46">
        <f t="shared" si="15"/>
        <v>-0.80848696316745428</v>
      </c>
      <c r="K73" s="46">
        <f t="shared" si="15"/>
        <v>0.43660760593319536</v>
      </c>
      <c r="L73" s="46">
        <f t="shared" si="15"/>
        <v>-5.6051680262226178E-2</v>
      </c>
      <c r="M73" s="46">
        <f t="shared" si="15"/>
        <v>0.40056565758331852</v>
      </c>
    </row>
    <row r="74" spans="1:13" x14ac:dyDescent="0.3">
      <c r="A74" s="30" t="s">
        <v>5</v>
      </c>
      <c r="B74" s="45">
        <f t="shared" ref="B74:M74" si="16">IFERROR(B8/B41-1,"")</f>
        <v>0.1994258439110268</v>
      </c>
      <c r="C74" s="45">
        <f t="shared" si="16"/>
        <v>0.20783523369813706</v>
      </c>
      <c r="D74" s="45">
        <f t="shared" si="16"/>
        <v>0.5374075284279114</v>
      </c>
      <c r="E74" s="45">
        <f t="shared" si="16"/>
        <v>0.21381958129577794</v>
      </c>
      <c r="F74" s="45">
        <f t="shared" si="16"/>
        <v>0.14441672190779498</v>
      </c>
      <c r="G74" s="45">
        <f t="shared" si="16"/>
        <v>-5.6904561674400167E-3</v>
      </c>
      <c r="H74" s="45">
        <f t="shared" si="16"/>
        <v>1.4343710867772197E-2</v>
      </c>
      <c r="I74" s="45">
        <f t="shared" si="16"/>
        <v>0.13258714335619981</v>
      </c>
      <c r="J74" s="45">
        <f t="shared" si="16"/>
        <v>-0.84671941666571515</v>
      </c>
      <c r="K74" s="45">
        <f t="shared" si="16"/>
        <v>0.10693247185443977</v>
      </c>
      <c r="L74" s="45">
        <f t="shared" si="16"/>
        <v>0.3877745604958942</v>
      </c>
      <c r="M74" s="45">
        <f t="shared" si="16"/>
        <v>0.11622757145734908</v>
      </c>
    </row>
    <row r="75" spans="1:13" x14ac:dyDescent="0.3">
      <c r="A75" s="33" t="s">
        <v>6</v>
      </c>
      <c r="B75" s="46">
        <f t="shared" ref="B75:M75" si="17">IFERROR(B9/B42-1,"")</f>
        <v>0.19711799351819792</v>
      </c>
      <c r="C75" s="46">
        <f t="shared" si="17"/>
        <v>0.19586049444654208</v>
      </c>
      <c r="D75" s="46">
        <f t="shared" si="17"/>
        <v>1.3952636131568497E-2</v>
      </c>
      <c r="E75" s="46">
        <f t="shared" si="17"/>
        <v>0.27807475306344176</v>
      </c>
      <c r="F75" s="46">
        <f t="shared" si="17"/>
        <v>0.20250277428930308</v>
      </c>
      <c r="G75" s="46">
        <f t="shared" si="17"/>
        <v>9.0229735887910056E-2</v>
      </c>
      <c r="H75" s="46">
        <f t="shared" si="17"/>
        <v>0.22101205821748238</v>
      </c>
      <c r="I75" s="46">
        <f t="shared" si="17"/>
        <v>0.50797518295332833</v>
      </c>
      <c r="J75" s="46">
        <f t="shared" si="17"/>
        <v>-0.88422947601148205</v>
      </c>
      <c r="K75" s="46">
        <f t="shared" si="17"/>
        <v>0.14961592551151326</v>
      </c>
      <c r="L75" s="46">
        <f t="shared" si="17"/>
        <v>3.9767023522199185E-3</v>
      </c>
      <c r="M75" s="46">
        <f t="shared" si="17"/>
        <v>0.14585073481456901</v>
      </c>
    </row>
    <row r="76" spans="1:13" x14ac:dyDescent="0.3">
      <c r="A76" s="30" t="s">
        <v>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1:13" x14ac:dyDescent="0.3">
      <c r="A77" s="33" t="s">
        <v>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x14ac:dyDescent="0.3">
      <c r="A78" s="30" t="s">
        <v>9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1:13" x14ac:dyDescent="0.3">
      <c r="A79" s="33" t="s">
        <v>10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x14ac:dyDescent="0.3">
      <c r="A80" s="30" t="s">
        <v>11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5" thickBot="1" x14ac:dyDescent="0.35">
      <c r="A81" s="102" t="s">
        <v>12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</row>
    <row r="82" spans="1:13" ht="15" thickTop="1" x14ac:dyDescent="0.3">
      <c r="A82" s="38" t="s">
        <v>13</v>
      </c>
      <c r="B82" s="47">
        <f>IFERROR(B16/B50-1,"")</f>
        <v>0.19699493709477767</v>
      </c>
      <c r="C82" s="47">
        <f t="shared" ref="C82:M82" si="18">IFERROR(C16/C50-1,"")</f>
        <v>0.20695362830496644</v>
      </c>
      <c r="D82" s="47">
        <f t="shared" si="18"/>
        <v>0.32962134528266507</v>
      </c>
      <c r="E82" s="47">
        <f t="shared" si="18"/>
        <v>0.24551751904618868</v>
      </c>
      <c r="F82" s="47">
        <f t="shared" si="18"/>
        <v>0.14895730387997386</v>
      </c>
      <c r="G82" s="47">
        <f t="shared" si="18"/>
        <v>7.523605218449303E-2</v>
      </c>
      <c r="H82" s="47">
        <f t="shared" si="18"/>
        <v>0.14784561416431097</v>
      </c>
      <c r="I82" s="47">
        <f t="shared" si="18"/>
        <v>0.31736472759123169</v>
      </c>
      <c r="J82" s="47">
        <f t="shared" si="18"/>
        <v>-0.86215644221258736</v>
      </c>
      <c r="K82" s="47">
        <f t="shared" si="18"/>
        <v>0.1403451300155818</v>
      </c>
      <c r="L82" s="47">
        <f t="shared" si="18"/>
        <v>0.14876755115515206</v>
      </c>
      <c r="M82" s="47">
        <f t="shared" si="18"/>
        <v>0.14060855414897899</v>
      </c>
    </row>
    <row r="83" spans="1:13" s="22" customFormat="1" ht="12" x14ac:dyDescent="0.25">
      <c r="A83" s="49" t="s">
        <v>78</v>
      </c>
      <c r="B83" s="20"/>
      <c r="C83" s="20"/>
      <c r="D83" s="20"/>
      <c r="E83" s="21"/>
      <c r="F83" s="21"/>
      <c r="G83" s="21"/>
      <c r="H83" s="21"/>
      <c r="I83" s="21"/>
      <c r="J83" s="21"/>
      <c r="K83" s="23"/>
      <c r="L83" s="21"/>
      <c r="M83" s="23"/>
    </row>
    <row r="84" spans="1:13" s="22" customFormat="1" ht="12" x14ac:dyDescent="0.25">
      <c r="A84" s="49" t="s">
        <v>33</v>
      </c>
      <c r="B84" s="20"/>
      <c r="C84" s="20"/>
      <c r="D84" s="20"/>
      <c r="E84" s="21"/>
      <c r="F84" s="21"/>
      <c r="G84" s="21"/>
      <c r="H84" s="21"/>
      <c r="I84" s="21"/>
      <c r="J84" s="21"/>
      <c r="K84" s="23"/>
      <c r="L84" s="21"/>
      <c r="M84" s="23"/>
    </row>
    <row r="85" spans="1:13" x14ac:dyDescent="0.3">
      <c r="A85" s="13"/>
      <c r="B85" s="13"/>
      <c r="C85" s="13"/>
      <c r="D85" s="13"/>
      <c r="E85" s="14"/>
      <c r="F85" s="14"/>
      <c r="G85" s="9"/>
      <c r="H85" s="9"/>
      <c r="I85" s="15"/>
      <c r="J85" s="9"/>
      <c r="K85" s="10"/>
    </row>
    <row r="86" spans="1:13" x14ac:dyDescent="0.3">
      <c r="A86" s="13"/>
      <c r="B86" s="13"/>
      <c r="C86" s="13"/>
      <c r="D86" s="13"/>
      <c r="E86" s="14"/>
      <c r="F86" s="14"/>
      <c r="G86" s="9"/>
      <c r="H86" s="9"/>
      <c r="I86" s="15"/>
      <c r="J86" s="9"/>
      <c r="K86" s="10"/>
    </row>
    <row r="87" spans="1:13" x14ac:dyDescent="0.3">
      <c r="A87" s="12"/>
      <c r="E87" s="9"/>
      <c r="F87" s="9"/>
      <c r="G87" s="9"/>
      <c r="H87" s="9"/>
      <c r="I87" s="9"/>
      <c r="J87" s="9"/>
      <c r="K87" s="10"/>
    </row>
    <row r="88" spans="1:13" x14ac:dyDescent="0.3">
      <c r="A88" s="12"/>
      <c r="E88" s="9"/>
      <c r="F88" s="9"/>
      <c r="G88" s="9"/>
      <c r="H88" s="9"/>
      <c r="I88" s="9"/>
      <c r="J88" s="9"/>
      <c r="K88" s="10"/>
    </row>
    <row r="90" spans="1:13" x14ac:dyDescent="0.3">
      <c r="B90" s="16"/>
      <c r="C90" s="16"/>
    </row>
    <row r="91" spans="1:13" x14ac:dyDescent="0.3">
      <c r="B91" s="8"/>
      <c r="C91" s="8"/>
    </row>
    <row r="92" spans="1:13" x14ac:dyDescent="0.3">
      <c r="B92" s="8"/>
      <c r="C92" s="8"/>
    </row>
    <row r="93" spans="1:13" x14ac:dyDescent="0.3">
      <c r="B93" s="8"/>
      <c r="C93" s="8"/>
    </row>
    <row r="94" spans="1:13" x14ac:dyDescent="0.3">
      <c r="B94" s="8"/>
      <c r="C94" s="8"/>
    </row>
  </sheetData>
  <mergeCells count="45">
    <mergeCell ref="L52:L53"/>
    <mergeCell ref="M52:M53"/>
    <mergeCell ref="B68:B69"/>
    <mergeCell ref="H35:J35"/>
    <mergeCell ref="K35:K36"/>
    <mergeCell ref="B52:B53"/>
    <mergeCell ref="C52:C53"/>
    <mergeCell ref="D52:E52"/>
    <mergeCell ref="L68:L69"/>
    <mergeCell ref="M68:M69"/>
    <mergeCell ref="C68:C69"/>
    <mergeCell ref="G68:G69"/>
    <mergeCell ref="H68:J68"/>
    <mergeCell ref="K68:K69"/>
    <mergeCell ref="F68:F69"/>
    <mergeCell ref="D68:E68"/>
    <mergeCell ref="L2:L3"/>
    <mergeCell ref="M2:M3"/>
    <mergeCell ref="L18:L19"/>
    <mergeCell ref="M18:M19"/>
    <mergeCell ref="L35:L36"/>
    <mergeCell ref="M35:M36"/>
    <mergeCell ref="F52:F53"/>
    <mergeCell ref="G52:G53"/>
    <mergeCell ref="H52:J52"/>
    <mergeCell ref="K52:K53"/>
    <mergeCell ref="B35:B36"/>
    <mergeCell ref="C35:C36"/>
    <mergeCell ref="D35:E35"/>
    <mergeCell ref="F35:F36"/>
    <mergeCell ref="G35:G36"/>
    <mergeCell ref="H2:J2"/>
    <mergeCell ref="K2:K3"/>
    <mergeCell ref="B18:B19"/>
    <mergeCell ref="C18:C19"/>
    <mergeCell ref="D18:E18"/>
    <mergeCell ref="F18:F19"/>
    <mergeCell ref="G18:G19"/>
    <mergeCell ref="H18:J18"/>
    <mergeCell ref="K18:K19"/>
    <mergeCell ref="B2:B3"/>
    <mergeCell ref="C2:C3"/>
    <mergeCell ref="D2:E2"/>
    <mergeCell ref="F2:F3"/>
    <mergeCell ref="G2:G3"/>
  </mergeCells>
  <conditionalFormatting sqref="B17:K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2023-08-31T14:48:31Z</dcterms:modified>
</cp:coreProperties>
</file>